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510b45fca476cd1/Documents/"/>
    </mc:Choice>
  </mc:AlternateContent>
  <xr:revisionPtr revIDLastSave="2833" documentId="8_{B28A826C-E9BE-3F40-938B-DEB880702E5D}" xr6:coauthVersionLast="47" xr6:coauthVersionMax="47" xr10:uidLastSave="{4318E372-CBA9-40B5-A648-088E6D32BDD8}"/>
  <bookViews>
    <workbookView xWindow="-98" yWindow="-98" windowWidth="22695" windowHeight="14476" xr2:uid="{00000000-000D-0000-FFFF-FFFF00000000}"/>
  </bookViews>
  <sheets>
    <sheet name="Sheet1" sheetId="1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7" i="1" l="1"/>
  <c r="P87" i="1"/>
  <c r="Q86" i="1"/>
  <c r="P86" i="1"/>
  <c r="Q85" i="1"/>
  <c r="P85" i="1"/>
  <c r="Q84" i="1"/>
  <c r="P84" i="1"/>
  <c r="Q83" i="1"/>
  <c r="P83" i="1"/>
  <c r="Q82" i="1"/>
  <c r="P82" i="1"/>
  <c r="Q81" i="1"/>
  <c r="P81" i="1"/>
  <c r="Q80" i="1"/>
  <c r="P80" i="1"/>
  <c r="Q79" i="1"/>
  <c r="P79" i="1"/>
  <c r="Q78" i="1"/>
  <c r="P78" i="1"/>
  <c r="Q77" i="1"/>
  <c r="P77" i="1"/>
  <c r="Q76" i="1"/>
  <c r="P76" i="1"/>
  <c r="Q75" i="1"/>
  <c r="P75" i="1"/>
  <c r="Q74" i="1"/>
  <c r="P74" i="1"/>
  <c r="Q73" i="1"/>
  <c r="P73" i="1"/>
  <c r="Q72" i="1"/>
  <c r="P72" i="1"/>
  <c r="Q71" i="1"/>
  <c r="P71" i="1"/>
  <c r="Q70" i="1"/>
  <c r="P70" i="1"/>
  <c r="Q69" i="1"/>
  <c r="P69" i="1"/>
  <c r="Q68" i="1"/>
  <c r="P68" i="1"/>
  <c r="Q67" i="1"/>
  <c r="P67" i="1"/>
  <c r="Q66" i="1"/>
  <c r="P66" i="1"/>
  <c r="Q65" i="1"/>
  <c r="P65" i="1"/>
  <c r="Q64" i="1"/>
  <c r="P64" i="1"/>
  <c r="Q63" i="1"/>
  <c r="P63" i="1"/>
  <c r="Q62" i="1"/>
  <c r="P62" i="1"/>
  <c r="Q61" i="1"/>
  <c r="P61" i="1"/>
  <c r="Q60" i="1"/>
  <c r="P60" i="1"/>
  <c r="Q59" i="1"/>
  <c r="P59" i="1"/>
  <c r="Q58" i="1"/>
  <c r="P58" i="1"/>
  <c r="Q57" i="1"/>
  <c r="P57" i="1"/>
  <c r="Q56" i="1"/>
  <c r="P56" i="1"/>
  <c r="Q55" i="1"/>
  <c r="P55" i="1"/>
  <c r="Q54" i="1"/>
  <c r="P54" i="1"/>
  <c r="Q53" i="1"/>
  <c r="P53" i="1"/>
  <c r="Q52" i="1"/>
  <c r="P52" i="1"/>
  <c r="Q51" i="1"/>
  <c r="P51" i="1"/>
  <c r="Q50" i="1"/>
  <c r="P50" i="1"/>
  <c r="Q49" i="1"/>
  <c r="P49" i="1"/>
  <c r="Q48" i="1"/>
  <c r="P48" i="1"/>
  <c r="Q47" i="1"/>
  <c r="P47" i="1"/>
  <c r="Q46" i="1"/>
  <c r="P46" i="1"/>
  <c r="Q45" i="1"/>
  <c r="P45" i="1"/>
  <c r="Q44" i="1"/>
  <c r="P44" i="1"/>
  <c r="Q43" i="1"/>
  <c r="P43" i="1"/>
  <c r="Q42" i="1"/>
  <c r="P42" i="1"/>
  <c r="Q41" i="1"/>
  <c r="P41" i="1"/>
  <c r="Q40" i="1"/>
  <c r="P40" i="1"/>
  <c r="Q39" i="1"/>
  <c r="P39" i="1"/>
  <c r="Q38" i="1"/>
  <c r="P38" i="1"/>
  <c r="Q37" i="1"/>
  <c r="P37" i="1"/>
  <c r="Q36" i="1"/>
  <c r="P36" i="1"/>
  <c r="Q35" i="1"/>
  <c r="P35" i="1"/>
  <c r="Q34" i="1"/>
  <c r="P34" i="1"/>
  <c r="Q33" i="1"/>
  <c r="P33" i="1"/>
  <c r="Q32" i="1"/>
  <c r="P32" i="1"/>
  <c r="Q31" i="1"/>
  <c r="P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Q4" i="1"/>
  <c r="P4" i="1"/>
  <c r="Q3" i="1"/>
  <c r="P3" i="1"/>
  <c r="Q2" i="1"/>
  <c r="P2" i="1"/>
  <c r="S87" i="1"/>
  <c r="R87" i="1"/>
  <c r="S86" i="1"/>
  <c r="R86" i="1"/>
  <c r="S85" i="1"/>
  <c r="R85" i="1"/>
  <c r="S84" i="1"/>
  <c r="R84" i="1"/>
  <c r="S83" i="1"/>
  <c r="R83" i="1"/>
  <c r="S82" i="1"/>
  <c r="R82" i="1"/>
  <c r="S81" i="1"/>
  <c r="R81" i="1"/>
  <c r="S80" i="1"/>
  <c r="R80" i="1"/>
  <c r="S79" i="1"/>
  <c r="R79" i="1"/>
  <c r="S78" i="1"/>
  <c r="R78" i="1"/>
  <c r="S77" i="1"/>
  <c r="R77" i="1"/>
  <c r="S76" i="1"/>
  <c r="R76" i="1"/>
  <c r="S75" i="1"/>
  <c r="R75" i="1"/>
  <c r="S74" i="1"/>
  <c r="R74" i="1"/>
  <c r="S73" i="1"/>
  <c r="R73" i="1"/>
  <c r="S72" i="1"/>
  <c r="R72" i="1"/>
  <c r="S71" i="1"/>
  <c r="R71" i="1"/>
  <c r="S70" i="1"/>
  <c r="R70" i="1"/>
  <c r="S69" i="1"/>
  <c r="R69" i="1"/>
  <c r="S68" i="1"/>
  <c r="R68" i="1"/>
  <c r="S67" i="1"/>
  <c r="R67" i="1"/>
  <c r="S66" i="1"/>
  <c r="R66" i="1"/>
  <c r="S65" i="1"/>
  <c r="R65" i="1"/>
  <c r="S64" i="1"/>
  <c r="R64" i="1"/>
  <c r="S63" i="1"/>
  <c r="R63" i="1"/>
  <c r="S62" i="1"/>
  <c r="R62" i="1"/>
  <c r="S61" i="1"/>
  <c r="R61" i="1"/>
  <c r="S60" i="1"/>
  <c r="R60" i="1"/>
  <c r="S59" i="1"/>
  <c r="R59" i="1"/>
  <c r="S58" i="1"/>
  <c r="R58" i="1"/>
  <c r="S57" i="1"/>
  <c r="R57" i="1"/>
  <c r="S56" i="1"/>
  <c r="R56" i="1"/>
  <c r="S55" i="1"/>
  <c r="R55" i="1"/>
  <c r="S54" i="1"/>
  <c r="R54" i="1"/>
  <c r="S53" i="1"/>
  <c r="R53" i="1"/>
  <c r="S52" i="1"/>
  <c r="R52" i="1"/>
  <c r="S51" i="1"/>
  <c r="R51" i="1"/>
  <c r="S50" i="1"/>
  <c r="R50" i="1"/>
  <c r="S49" i="1"/>
  <c r="R49" i="1"/>
  <c r="S48" i="1"/>
  <c r="R48" i="1"/>
  <c r="S47" i="1"/>
  <c r="R47" i="1"/>
  <c r="S46" i="1"/>
  <c r="R46" i="1"/>
  <c r="S45" i="1"/>
  <c r="R45" i="1"/>
  <c r="S44" i="1"/>
  <c r="R44" i="1"/>
  <c r="S43" i="1"/>
  <c r="R43" i="1"/>
  <c r="S42" i="1"/>
  <c r="R42" i="1"/>
  <c r="S41" i="1"/>
  <c r="R41" i="1"/>
  <c r="S40" i="1"/>
  <c r="R40" i="1"/>
  <c r="S39" i="1"/>
  <c r="R39" i="1"/>
  <c r="S38" i="1"/>
  <c r="R38" i="1"/>
  <c r="S37" i="1"/>
  <c r="R37" i="1"/>
  <c r="S36" i="1"/>
  <c r="R36" i="1"/>
  <c r="S35" i="1"/>
  <c r="R35" i="1"/>
  <c r="S34" i="1"/>
  <c r="R34" i="1"/>
  <c r="S33" i="1"/>
  <c r="R33" i="1"/>
  <c r="S32" i="1"/>
  <c r="R32" i="1"/>
  <c r="S31" i="1"/>
  <c r="R31" i="1"/>
  <c r="S30" i="1"/>
  <c r="R30" i="1"/>
  <c r="S29" i="1"/>
  <c r="R29" i="1"/>
  <c r="S28" i="1"/>
  <c r="R28" i="1"/>
  <c r="S27" i="1"/>
  <c r="R27" i="1"/>
  <c r="S26" i="1"/>
  <c r="R26" i="1"/>
  <c r="S25" i="1"/>
  <c r="R25" i="1"/>
  <c r="S24" i="1"/>
  <c r="R24" i="1"/>
  <c r="S23" i="1"/>
  <c r="R23" i="1"/>
  <c r="S22" i="1"/>
  <c r="R22" i="1"/>
  <c r="S21" i="1"/>
  <c r="R21" i="1"/>
  <c r="S20" i="1"/>
  <c r="R20" i="1"/>
  <c r="S19" i="1"/>
  <c r="R19" i="1"/>
  <c r="S18" i="1"/>
  <c r="R18" i="1"/>
  <c r="S17" i="1"/>
  <c r="R17" i="1"/>
  <c r="S16" i="1"/>
  <c r="R16" i="1"/>
  <c r="S15" i="1"/>
  <c r="R15" i="1"/>
  <c r="S14" i="1"/>
  <c r="R14" i="1"/>
  <c r="S13" i="1"/>
  <c r="R13" i="1"/>
  <c r="S12" i="1"/>
  <c r="R12" i="1"/>
  <c r="S11" i="1"/>
  <c r="R11" i="1"/>
  <c r="S10" i="1"/>
  <c r="R10" i="1"/>
  <c r="S9" i="1"/>
  <c r="R9" i="1"/>
  <c r="S8" i="1"/>
  <c r="R8" i="1"/>
  <c r="S7" i="1"/>
  <c r="R7" i="1"/>
  <c r="S6" i="1"/>
  <c r="R6" i="1"/>
  <c r="S5" i="1"/>
  <c r="R5" i="1"/>
  <c r="S4" i="1"/>
  <c r="R4" i="1"/>
  <c r="S3" i="1"/>
  <c r="R3" i="1"/>
  <c r="S2" i="1"/>
  <c r="R2" i="1"/>
  <c r="U48" i="1"/>
  <c r="T48" i="1"/>
  <c r="U47" i="1"/>
  <c r="T47" i="1"/>
  <c r="U46" i="1"/>
  <c r="T46" i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T7" i="1"/>
  <c r="U6" i="1"/>
  <c r="T6" i="1"/>
  <c r="U5" i="1"/>
  <c r="T5" i="1"/>
  <c r="U4" i="1"/>
  <c r="T4" i="1"/>
  <c r="U3" i="1"/>
  <c r="T3" i="1"/>
  <c r="U2" i="1"/>
  <c r="T2" i="1"/>
  <c r="M16" i="1"/>
  <c r="L16" i="1"/>
  <c r="M14" i="1"/>
  <c r="L14" i="1"/>
  <c r="M12" i="1"/>
  <c r="L12" i="1"/>
  <c r="H77" i="1"/>
  <c r="H76" i="1"/>
  <c r="H75" i="1"/>
  <c r="H78" i="1"/>
  <c r="H79" i="1"/>
  <c r="H80" i="1"/>
  <c r="H81" i="1"/>
  <c r="H82" i="1"/>
  <c r="H83" i="1"/>
  <c r="H84" i="1"/>
  <c r="H85" i="1"/>
  <c r="H86" i="1"/>
  <c r="K16" i="1" s="1"/>
  <c r="H87" i="1"/>
  <c r="H88" i="1"/>
  <c r="H67" i="1"/>
  <c r="H66" i="1"/>
  <c r="H65" i="1"/>
  <c r="H68" i="1"/>
  <c r="H69" i="1"/>
  <c r="H70" i="1"/>
  <c r="H71" i="1"/>
  <c r="H72" i="1"/>
  <c r="H73" i="1"/>
  <c r="H74" i="1"/>
  <c r="H42" i="1"/>
  <c r="M10" i="1"/>
  <c r="L10" i="1"/>
  <c r="M8" i="1"/>
  <c r="L8" i="1"/>
  <c r="M6" i="1"/>
  <c r="L6" i="1"/>
  <c r="M4" i="1"/>
  <c r="L4" i="1"/>
  <c r="M2" i="1"/>
  <c r="L2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3" i="1"/>
  <c r="H44" i="1"/>
  <c r="H45" i="1"/>
  <c r="H46" i="1"/>
  <c r="H47" i="1"/>
  <c r="H48" i="1"/>
  <c r="H62" i="1"/>
  <c r="H63" i="1"/>
  <c r="H64" i="1"/>
  <c r="H25" i="1"/>
  <c r="H26" i="1"/>
  <c r="H24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K14" i="1" l="1"/>
  <c r="K12" i="1"/>
  <c r="K10" i="1"/>
  <c r="K6" i="1"/>
  <c r="K8" i="1"/>
  <c r="K4" i="1"/>
  <c r="K2" i="1"/>
</calcChain>
</file>

<file path=xl/sharedStrings.xml><?xml version="1.0" encoding="utf-8"?>
<sst xmlns="http://schemas.openxmlformats.org/spreadsheetml/2006/main" count="40" uniqueCount="30">
  <si>
    <t>date</t>
  </si>
  <si>
    <t>temp hi</t>
  </si>
  <si>
    <t>temp lo</t>
  </si>
  <si>
    <t>starting %</t>
  </si>
  <si>
    <t>ending %</t>
  </si>
  <si>
    <t>change %</t>
  </si>
  <si>
    <t>miles</t>
  </si>
  <si>
    <t>mileage</t>
  </si>
  <si>
    <t>12//2/25</t>
  </si>
  <si>
    <t>range</t>
  </si>
  <si>
    <t>September Average</t>
  </si>
  <si>
    <t>October Average</t>
  </si>
  <si>
    <t>November Average</t>
  </si>
  <si>
    <t>December Average</t>
  </si>
  <si>
    <t>m/kwh</t>
  </si>
  <si>
    <t>January Average</t>
  </si>
  <si>
    <t>February Average</t>
  </si>
  <si>
    <t>ave hi</t>
  </si>
  <si>
    <t>ave lo</t>
  </si>
  <si>
    <t>March Average</t>
  </si>
  <si>
    <t>April Average</t>
  </si>
  <si>
    <t>May Average</t>
  </si>
  <si>
    <t>June Average</t>
  </si>
  <si>
    <t>2//25/26</t>
  </si>
  <si>
    <t>Combined Temp Hi</t>
  </si>
  <si>
    <t>Combined Range</t>
  </si>
  <si>
    <t>Combined Temp Lo</t>
  </si>
  <si>
    <t>m/kwh (Table2)</t>
  </si>
  <si>
    <t>Range (Table2)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</si>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</sst>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" fillId="2" borderId="0" xfId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0" fontId="0" fillId="0" borderId="8" xfId="0" applyBorder="1"/>
    <xf numFmtId="16" fontId="0" fillId="0" borderId="4" xfId="0" applyNumberFormat="1" applyBorder="1"/>
    <xf numFmtId="0" fontId="0" fillId="0" borderId="4" xfId="0" applyBorder="1"/>
    <xf numFmtId="16" fontId="0" fillId="0" borderId="7" xfId="0" applyNumberFormat="1" applyBorder="1"/>
    <xf numFmtId="14" fontId="0" fillId="0" borderId="7" xfId="0" applyNumberFormat="1" applyBorder="1"/>
  </cellXfs>
  <cellStyles count="2">
    <cellStyle name="60% - Accent6" xfId="1" builtinId="52"/>
    <cellStyle name="Normal" xfId="0" builtinId="0"/>
  </cellStyles>
  <dxfs count="2">
    <dxf>
      <numFmt numFmtId="19" formatCode="m/d/yyyy"/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m/kwh vs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Combined Data</c:v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4472C4"/>
              </a:solidFill>
              <a:ln w="9525">
                <a:solidFill>
                  <a:srgbClr val="4472C4"/>
                </a:solidFill>
                <a:prstDash val="solid"/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strRef>
              <c:f>Sheet1!$T$2:$T$48</c:f>
              <c:strCache>
                <c:ptCount val="47"/>
                <c:pt idx="0">
                  <c:v>2.7</c:v>
                </c:pt>
                <c:pt idx="1">
                  <c:v>2.8</c:v>
                </c:pt>
                <c:pt idx="2">
                  <c:v>2.8</c:v>
                </c:pt>
                <c:pt idx="3">
                  <c:v>2.7</c:v>
                </c:pt>
                <c:pt idx="4">
                  <c:v>2.7</c:v>
                </c:pt>
                <c:pt idx="5">
                  <c:v>2.8</c:v>
                </c:pt>
                <c:pt idx="6">
                  <c:v>2.8</c:v>
                </c:pt>
                <c:pt idx="7">
                  <c:v>3</c:v>
                </c:pt>
                <c:pt idx="8">
                  <c:v>3</c:v>
                </c:pt>
                <c:pt idx="9">
                  <c:v>3.1</c:v>
                </c:pt>
                <c:pt idx="10">
                  <c:v>2.8</c:v>
                </c:pt>
                <c:pt idx="11">
                  <c:v>3</c:v>
                </c:pt>
                <c:pt idx="12">
                  <c:v>3</c:v>
                </c:pt>
                <c:pt idx="13">
                  <c:v>2.6</c:v>
                </c:pt>
                <c:pt idx="14">
                  <c:v>2.5</c:v>
                </c:pt>
                <c:pt idx="15">
                  <c:v>2.7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2.3</c:v>
                </c:pt>
                <c:pt idx="21">
                  <c:v>2.7</c:v>
                </c:pt>
                <c:pt idx="22">
                  <c:v>2.9</c:v>
                </c:pt>
                <c:pt idx="23">
                  <c:v>2.6</c:v>
                </c:pt>
                <c:pt idx="24">
                  <c:v>2.5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3.1</c:v>
                </c:pt>
                <c:pt idx="30">
                  <c:v>2.8</c:v>
                </c:pt>
                <c:pt idx="31">
                  <c:v>3.1</c:v>
                </c:pt>
                <c:pt idx="32">
                  <c:v>3.1</c:v>
                </c:pt>
                <c:pt idx="33">
                  <c:v>3.1</c:v>
                </c:pt>
                <c:pt idx="34">
                  <c:v>3.3</c:v>
                </c:pt>
                <c:pt idx="35">
                  <c:v>3.5</c:v>
                </c:pt>
                <c:pt idx="36">
                  <c:v>3.7</c:v>
                </c:pt>
                <c:pt idx="37">
                  <c:v>3.1</c:v>
                </c:pt>
                <c:pt idx="38">
                  <c:v>3.5</c:v>
                </c:pt>
                <c:pt idx="39">
                  <c:v>3.1</c:v>
                </c:pt>
                <c:pt idx="40">
                  <c:v>3.3</c:v>
                </c:pt>
                <c:pt idx="41">
                  <c:v>3.1</c:v>
                </c:pt>
                <c:pt idx="42">
                  <c:v>3.3</c:v>
                </c:pt>
                <c:pt idx="43">
                  <c:v>3.5</c:v>
                </c:pt>
                <c:pt idx="44">
                  <c:v>3.7</c:v>
                </c:pt>
                <c:pt idx="45">
                  <c:v>3.7</c:v>
                </c:pt>
                <c:pt idx="46">
                  <c:v>3.7</c:v>
                </c:pt>
              </c:strCache>
            </c:strRef>
          </c:xVal>
          <c:yVal>
            <c:numRef>
              <c:f>Sheet1!$U$2:$U$48</c:f>
              <c:numCache>
                <c:formatCode>General</c:formatCode>
                <c:ptCount val="47"/>
                <c:pt idx="0">
                  <c:v>232.14285714285717</c:v>
                </c:pt>
                <c:pt idx="1">
                  <c:v>240.74074074074073</c:v>
                </c:pt>
                <c:pt idx="2">
                  <c:v>240.74074074074073</c:v>
                </c:pt>
                <c:pt idx="3">
                  <c:v>240.74074074074073</c:v>
                </c:pt>
                <c:pt idx="4">
                  <c:v>224.13793103448273</c:v>
                </c:pt>
                <c:pt idx="5">
                  <c:v>250</c:v>
                </c:pt>
                <c:pt idx="6">
                  <c:v>250</c:v>
                </c:pt>
                <c:pt idx="7">
                  <c:v>270.83333333333337</c:v>
                </c:pt>
                <c:pt idx="8">
                  <c:v>224.13793103448273</c:v>
                </c:pt>
                <c:pt idx="9">
                  <c:v>260</c:v>
                </c:pt>
                <c:pt idx="10">
                  <c:v>240.74074074074073</c:v>
                </c:pt>
                <c:pt idx="11">
                  <c:v>250</c:v>
                </c:pt>
                <c:pt idx="12">
                  <c:v>260</c:v>
                </c:pt>
                <c:pt idx="13">
                  <c:v>224.13793103448273</c:v>
                </c:pt>
                <c:pt idx="14">
                  <c:v>216.66666666666669</c:v>
                </c:pt>
                <c:pt idx="15">
                  <c:v>240.74074074074073</c:v>
                </c:pt>
                <c:pt idx="16">
                  <c:v>227.77777777777777</c:v>
                </c:pt>
                <c:pt idx="17">
                  <c:v>205</c:v>
                </c:pt>
                <c:pt idx="18">
                  <c:v>219.64285714285717</c:v>
                </c:pt>
                <c:pt idx="19">
                  <c:v>157.69230769230771</c:v>
                </c:pt>
                <c:pt idx="20">
                  <c:v>212.06896551724137</c:v>
                </c:pt>
                <c:pt idx="21">
                  <c:v>236.53846153846155</c:v>
                </c:pt>
                <c:pt idx="22">
                  <c:v>227.77777777777777</c:v>
                </c:pt>
                <c:pt idx="23">
                  <c:v>232.14285714285717</c:v>
                </c:pt>
                <c:pt idx="24">
                  <c:v>260</c:v>
                </c:pt>
                <c:pt idx="25">
                  <c:v>260</c:v>
                </c:pt>
                <c:pt idx="26">
                  <c:v>267.39130434782606</c:v>
                </c:pt>
                <c:pt idx="27">
                  <c:v>267.39130434782606</c:v>
                </c:pt>
                <c:pt idx="28">
                  <c:v>267.39130434782606</c:v>
                </c:pt>
                <c:pt idx="29">
                  <c:v>279.54545454545456</c:v>
                </c:pt>
                <c:pt idx="30">
                  <c:v>236.53846153846155</c:v>
                </c:pt>
                <c:pt idx="31">
                  <c:v>246</c:v>
                </c:pt>
                <c:pt idx="32">
                  <c:v>267.39130434782606</c:v>
                </c:pt>
                <c:pt idx="33">
                  <c:v>267.39130434782606</c:v>
                </c:pt>
                <c:pt idx="34">
                  <c:v>270.83333333333337</c:v>
                </c:pt>
                <c:pt idx="35">
                  <c:v>295.4545454545455</c:v>
                </c:pt>
                <c:pt idx="36">
                  <c:v>279.54545454545456</c:v>
                </c:pt>
                <c:pt idx="37">
                  <c:v>267.39130434782606</c:v>
                </c:pt>
                <c:pt idx="38">
                  <c:v>279.54545454545456</c:v>
                </c:pt>
                <c:pt idx="39">
                  <c:v>256.25</c:v>
                </c:pt>
                <c:pt idx="40">
                  <c:v>292.85714285714283</c:v>
                </c:pt>
                <c:pt idx="41">
                  <c:v>256.25</c:v>
                </c:pt>
                <c:pt idx="42">
                  <c:v>279.54545454545456</c:v>
                </c:pt>
                <c:pt idx="43">
                  <c:v>292.85714285714283</c:v>
                </c:pt>
                <c:pt idx="44">
                  <c:v>292.85714285714283</c:v>
                </c:pt>
                <c:pt idx="45">
                  <c:v>307.5</c:v>
                </c:pt>
                <c:pt idx="46">
                  <c:v>307.5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AF-4702-A817-67B944524C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0408368"/>
        <c:axId val="1840409328"/>
      </c:scatterChart>
      <c:valAx>
        <c:axId val="1840408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m/kwh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0409328"/>
        <c:crosses val="autoZero"/>
        <c:crossBetween val="midCat"/>
      </c:valAx>
      <c:valAx>
        <c:axId val="1840409328"/>
        <c:scaling>
          <c:orientation val="minMax"/>
          <c:max val="320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0408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 Lo vs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Combined Data</c:v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4472C4"/>
              </a:solidFill>
              <a:ln w="9525">
                <a:solidFill>
                  <a:srgbClr val="4472C4"/>
                </a:solidFill>
                <a:prstDash val="solid"/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Sheet1!$R$2:$R$87</c:f>
              <c:numCache>
                <c:formatCode>General</c:formatCode>
                <c:ptCount val="86"/>
                <c:pt idx="0">
                  <c:v>54</c:v>
                </c:pt>
                <c:pt idx="1">
                  <c:v>55</c:v>
                </c:pt>
                <c:pt idx="2">
                  <c:v>59</c:v>
                </c:pt>
                <c:pt idx="3">
                  <c:v>46</c:v>
                </c:pt>
                <c:pt idx="4">
                  <c:v>51</c:v>
                </c:pt>
                <c:pt idx="5">
                  <c:v>57</c:v>
                </c:pt>
                <c:pt idx="6">
                  <c:v>56</c:v>
                </c:pt>
                <c:pt idx="7">
                  <c:v>56</c:v>
                </c:pt>
                <c:pt idx="8">
                  <c:v>48</c:v>
                </c:pt>
                <c:pt idx="9">
                  <c:v>64</c:v>
                </c:pt>
                <c:pt idx="10">
                  <c:v>62</c:v>
                </c:pt>
                <c:pt idx="11">
                  <c:v>56</c:v>
                </c:pt>
                <c:pt idx="12">
                  <c:v>57</c:v>
                </c:pt>
                <c:pt idx="13">
                  <c:v>40</c:v>
                </c:pt>
                <c:pt idx="14">
                  <c:v>53</c:v>
                </c:pt>
                <c:pt idx="15">
                  <c:v>58</c:v>
                </c:pt>
                <c:pt idx="16">
                  <c:v>45</c:v>
                </c:pt>
                <c:pt idx="17">
                  <c:v>33</c:v>
                </c:pt>
                <c:pt idx="18">
                  <c:v>49</c:v>
                </c:pt>
                <c:pt idx="19">
                  <c:v>50</c:v>
                </c:pt>
                <c:pt idx="20">
                  <c:v>39</c:v>
                </c:pt>
                <c:pt idx="21">
                  <c:v>39</c:v>
                </c:pt>
                <c:pt idx="22">
                  <c:v>43</c:v>
                </c:pt>
                <c:pt idx="23">
                  <c:v>46</c:v>
                </c:pt>
                <c:pt idx="24">
                  <c:v>41</c:v>
                </c:pt>
                <c:pt idx="25">
                  <c:v>43</c:v>
                </c:pt>
                <c:pt idx="26">
                  <c:v>32</c:v>
                </c:pt>
                <c:pt idx="27">
                  <c:v>28</c:v>
                </c:pt>
                <c:pt idx="28">
                  <c:v>37</c:v>
                </c:pt>
                <c:pt idx="29">
                  <c:v>30</c:v>
                </c:pt>
                <c:pt idx="30">
                  <c:v>30</c:v>
                </c:pt>
                <c:pt idx="31">
                  <c:v>27</c:v>
                </c:pt>
                <c:pt idx="32">
                  <c:v>39</c:v>
                </c:pt>
                <c:pt idx="33">
                  <c:v>46</c:v>
                </c:pt>
                <c:pt idx="34">
                  <c:v>36</c:v>
                </c:pt>
                <c:pt idx="35">
                  <c:v>23</c:v>
                </c:pt>
                <c:pt idx="36">
                  <c:v>25</c:v>
                </c:pt>
                <c:pt idx="37">
                  <c:v>25</c:v>
                </c:pt>
                <c:pt idx="38">
                  <c:v>10</c:v>
                </c:pt>
                <c:pt idx="39">
                  <c:v>9</c:v>
                </c:pt>
                <c:pt idx="40">
                  <c:v>28</c:v>
                </c:pt>
                <c:pt idx="41">
                  <c:v>19</c:v>
                </c:pt>
                <c:pt idx="42">
                  <c:v>19</c:v>
                </c:pt>
                <c:pt idx="43">
                  <c:v>18</c:v>
                </c:pt>
                <c:pt idx="44">
                  <c:v>21</c:v>
                </c:pt>
                <c:pt idx="45">
                  <c:v>25</c:v>
                </c:pt>
                <c:pt idx="46">
                  <c:v>34</c:v>
                </c:pt>
                <c:pt idx="47">
                  <c:v>32</c:v>
                </c:pt>
                <c:pt idx="48">
                  <c:v>39</c:v>
                </c:pt>
                <c:pt idx="49">
                  <c:v>30</c:v>
                </c:pt>
                <c:pt idx="50">
                  <c:v>36</c:v>
                </c:pt>
                <c:pt idx="51">
                  <c:v>18</c:v>
                </c:pt>
                <c:pt idx="52">
                  <c:v>9</c:v>
                </c:pt>
                <c:pt idx="53">
                  <c:v>24</c:v>
                </c:pt>
                <c:pt idx="54">
                  <c:v>7</c:v>
                </c:pt>
                <c:pt idx="55">
                  <c:v>5</c:v>
                </c:pt>
                <c:pt idx="56">
                  <c:v>3</c:v>
                </c:pt>
                <c:pt idx="57">
                  <c:v>5</c:v>
                </c:pt>
                <c:pt idx="58">
                  <c:v>-6</c:v>
                </c:pt>
                <c:pt idx="59">
                  <c:v>3</c:v>
                </c:pt>
                <c:pt idx="60">
                  <c:v>7</c:v>
                </c:pt>
                <c:pt idx="61">
                  <c:v>3</c:v>
                </c:pt>
                <c:pt idx="62">
                  <c:v>9</c:v>
                </c:pt>
                <c:pt idx="63">
                  <c:v>-3</c:v>
                </c:pt>
                <c:pt idx="64">
                  <c:v>20</c:v>
                </c:pt>
                <c:pt idx="65">
                  <c:v>23</c:v>
                </c:pt>
                <c:pt idx="66">
                  <c:v>16</c:v>
                </c:pt>
                <c:pt idx="67">
                  <c:v>30</c:v>
                </c:pt>
                <c:pt idx="68">
                  <c:v>34</c:v>
                </c:pt>
                <c:pt idx="69">
                  <c:v>16</c:v>
                </c:pt>
                <c:pt idx="70">
                  <c:v>27</c:v>
                </c:pt>
                <c:pt idx="71">
                  <c:v>14</c:v>
                </c:pt>
                <c:pt idx="72">
                  <c:v>37</c:v>
                </c:pt>
                <c:pt idx="73">
                  <c:v>38</c:v>
                </c:pt>
                <c:pt idx="74">
                  <c:v>40</c:v>
                </c:pt>
                <c:pt idx="75">
                  <c:v>50</c:v>
                </c:pt>
                <c:pt idx="76">
                  <c:v>28</c:v>
                </c:pt>
                <c:pt idx="77">
                  <c:v>34</c:v>
                </c:pt>
                <c:pt idx="78">
                  <c:v>28</c:v>
                </c:pt>
                <c:pt idx="79">
                  <c:v>41</c:v>
                </c:pt>
                <c:pt idx="80">
                  <c:v>27</c:v>
                </c:pt>
                <c:pt idx="81">
                  <c:v>25</c:v>
                </c:pt>
                <c:pt idx="82">
                  <c:v>57</c:v>
                </c:pt>
                <c:pt idx="83">
                  <c:v>63</c:v>
                </c:pt>
                <c:pt idx="84">
                  <c:v>64</c:v>
                </c:pt>
                <c:pt idx="85">
                  <c:v>63</c:v>
                </c:pt>
              </c:numCache>
            </c:numRef>
          </c:xVal>
          <c:yVal>
            <c:numRef>
              <c:f>Sheet1!$S$2:$S$87</c:f>
              <c:numCache>
                <c:formatCode>General</c:formatCode>
                <c:ptCount val="86"/>
                <c:pt idx="0">
                  <c:v>327.5</c:v>
                </c:pt>
                <c:pt idx="1">
                  <c:v>311.90476190476193</c:v>
                </c:pt>
                <c:pt idx="2">
                  <c:v>297.72727272727275</c:v>
                </c:pt>
                <c:pt idx="3">
                  <c:v>311.90476190476193</c:v>
                </c:pt>
                <c:pt idx="4">
                  <c:v>297.72727272727275</c:v>
                </c:pt>
                <c:pt idx="5">
                  <c:v>311.90476190476193</c:v>
                </c:pt>
                <c:pt idx="6">
                  <c:v>311.90476190476193</c:v>
                </c:pt>
                <c:pt idx="7">
                  <c:v>311.90476190476193</c:v>
                </c:pt>
                <c:pt idx="8">
                  <c:v>297.72727272727275</c:v>
                </c:pt>
                <c:pt idx="9">
                  <c:v>311.90476190476193</c:v>
                </c:pt>
                <c:pt idx="10">
                  <c:v>311.90476190476193</c:v>
                </c:pt>
                <c:pt idx="11">
                  <c:v>284.78260869565219</c:v>
                </c:pt>
                <c:pt idx="12">
                  <c:v>284.78260869565219</c:v>
                </c:pt>
                <c:pt idx="13">
                  <c:v>297.72727272727275</c:v>
                </c:pt>
                <c:pt idx="14">
                  <c:v>311.90476190476193</c:v>
                </c:pt>
                <c:pt idx="15">
                  <c:v>297.72727272727275</c:v>
                </c:pt>
                <c:pt idx="16">
                  <c:v>272.91666666666669</c:v>
                </c:pt>
                <c:pt idx="17">
                  <c:v>297.72727272727275</c:v>
                </c:pt>
                <c:pt idx="18">
                  <c:v>262</c:v>
                </c:pt>
                <c:pt idx="19">
                  <c:v>262</c:v>
                </c:pt>
                <c:pt idx="20">
                  <c:v>272.91666666666669</c:v>
                </c:pt>
                <c:pt idx="21">
                  <c:v>284.78260869565219</c:v>
                </c:pt>
                <c:pt idx="22">
                  <c:v>295.4545454545455</c:v>
                </c:pt>
                <c:pt idx="23">
                  <c:v>282.60869565217388</c:v>
                </c:pt>
                <c:pt idx="24">
                  <c:v>282.60869565217388</c:v>
                </c:pt>
                <c:pt idx="25">
                  <c:v>270.83333333333337</c:v>
                </c:pt>
                <c:pt idx="26">
                  <c:v>282.60869565217388</c:v>
                </c:pt>
                <c:pt idx="27">
                  <c:v>282.60869565217388</c:v>
                </c:pt>
                <c:pt idx="28">
                  <c:v>260</c:v>
                </c:pt>
                <c:pt idx="29">
                  <c:v>250</c:v>
                </c:pt>
                <c:pt idx="30">
                  <c:v>270.83333333333337</c:v>
                </c:pt>
                <c:pt idx="31">
                  <c:v>270.83333333333337</c:v>
                </c:pt>
                <c:pt idx="32">
                  <c:v>282.60869565217388</c:v>
                </c:pt>
                <c:pt idx="33">
                  <c:v>250</c:v>
                </c:pt>
                <c:pt idx="34">
                  <c:v>295.4545454545455</c:v>
                </c:pt>
                <c:pt idx="35">
                  <c:v>240.74074074074073</c:v>
                </c:pt>
                <c:pt idx="36">
                  <c:v>250</c:v>
                </c:pt>
                <c:pt idx="37">
                  <c:v>246</c:v>
                </c:pt>
                <c:pt idx="38">
                  <c:v>232.14285714285717</c:v>
                </c:pt>
                <c:pt idx="39">
                  <c:v>232.14285714285717</c:v>
                </c:pt>
                <c:pt idx="40">
                  <c:v>240.74074074074073</c:v>
                </c:pt>
                <c:pt idx="41">
                  <c:v>240.74074074074073</c:v>
                </c:pt>
                <c:pt idx="42">
                  <c:v>240.74074074074073</c:v>
                </c:pt>
                <c:pt idx="43">
                  <c:v>224.13793103448273</c:v>
                </c:pt>
                <c:pt idx="44">
                  <c:v>250</c:v>
                </c:pt>
                <c:pt idx="45">
                  <c:v>250</c:v>
                </c:pt>
                <c:pt idx="46">
                  <c:v>270.83333333333337</c:v>
                </c:pt>
                <c:pt idx="47">
                  <c:v>224.13793103448273</c:v>
                </c:pt>
                <c:pt idx="48">
                  <c:v>260</c:v>
                </c:pt>
                <c:pt idx="49">
                  <c:v>240.74074074074073</c:v>
                </c:pt>
                <c:pt idx="50">
                  <c:v>250</c:v>
                </c:pt>
                <c:pt idx="51">
                  <c:v>260</c:v>
                </c:pt>
                <c:pt idx="52">
                  <c:v>224.13793103448273</c:v>
                </c:pt>
                <c:pt idx="53">
                  <c:v>216.66666666666669</c:v>
                </c:pt>
                <c:pt idx="54">
                  <c:v>240.74074074074073</c:v>
                </c:pt>
                <c:pt idx="55">
                  <c:v>227.77777777777777</c:v>
                </c:pt>
                <c:pt idx="56">
                  <c:v>205</c:v>
                </c:pt>
                <c:pt idx="57">
                  <c:v>219.64285714285717</c:v>
                </c:pt>
                <c:pt idx="58">
                  <c:v>157.69230769230771</c:v>
                </c:pt>
                <c:pt idx="59">
                  <c:v>212.06896551724137</c:v>
                </c:pt>
                <c:pt idx="60">
                  <c:v>236.53846153846155</c:v>
                </c:pt>
                <c:pt idx="61">
                  <c:v>227.77777777777777</c:v>
                </c:pt>
                <c:pt idx="62">
                  <c:v>232.14285714285717</c:v>
                </c:pt>
                <c:pt idx="63">
                  <c:v>260</c:v>
                </c:pt>
                <c:pt idx="64">
                  <c:v>260</c:v>
                </c:pt>
                <c:pt idx="65">
                  <c:v>267.39130434782606</c:v>
                </c:pt>
                <c:pt idx="66">
                  <c:v>267.39130434782606</c:v>
                </c:pt>
                <c:pt idx="67">
                  <c:v>267.39130434782606</c:v>
                </c:pt>
                <c:pt idx="68">
                  <c:v>279.54545454545456</c:v>
                </c:pt>
                <c:pt idx="69">
                  <c:v>236.53846153846155</c:v>
                </c:pt>
                <c:pt idx="70">
                  <c:v>246</c:v>
                </c:pt>
                <c:pt idx="71">
                  <c:v>267.39130434782606</c:v>
                </c:pt>
                <c:pt idx="72">
                  <c:v>267.39130434782606</c:v>
                </c:pt>
                <c:pt idx="73">
                  <c:v>270.83333333333337</c:v>
                </c:pt>
                <c:pt idx="74">
                  <c:v>295.4545454545455</c:v>
                </c:pt>
                <c:pt idx="75">
                  <c:v>279.54545454545456</c:v>
                </c:pt>
                <c:pt idx="76">
                  <c:v>267.39130434782606</c:v>
                </c:pt>
                <c:pt idx="77">
                  <c:v>279.54545454545456</c:v>
                </c:pt>
                <c:pt idx="78">
                  <c:v>256.25</c:v>
                </c:pt>
                <c:pt idx="79">
                  <c:v>292.85714285714283</c:v>
                </c:pt>
                <c:pt idx="80">
                  <c:v>256.25</c:v>
                </c:pt>
                <c:pt idx="81">
                  <c:v>279.54545454545456</c:v>
                </c:pt>
                <c:pt idx="82">
                  <c:v>292.85714285714283</c:v>
                </c:pt>
                <c:pt idx="83">
                  <c:v>292.85714285714283</c:v>
                </c:pt>
                <c:pt idx="84">
                  <c:v>307.5</c:v>
                </c:pt>
                <c:pt idx="85">
                  <c:v>307.5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30-438D-B135-783CD422D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861856"/>
        <c:axId val="253863296"/>
      </c:scatterChart>
      <c:valAx>
        <c:axId val="253861856"/>
        <c:scaling>
          <c:orientation val="minMax"/>
          <c:max val="7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 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863296"/>
        <c:crossesAt val="100"/>
        <c:crossBetween val="midCat"/>
      </c:valAx>
      <c:valAx>
        <c:axId val="253863296"/>
        <c:scaling>
          <c:orientation val="minMax"/>
          <c:max val="320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861856"/>
        <c:crossesAt val="-1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 Hi vs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Combined Data</c:v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4472C4"/>
              </a:solidFill>
              <a:ln w="9525">
                <a:solidFill>
                  <a:srgbClr val="4472C4"/>
                </a:solidFill>
                <a:prstDash val="solid"/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Sheet1!$P$2:$P$87</c:f>
              <c:numCache>
                <c:formatCode>General</c:formatCode>
                <c:ptCount val="86"/>
                <c:pt idx="0">
                  <c:v>79</c:v>
                </c:pt>
                <c:pt idx="1">
                  <c:v>78</c:v>
                </c:pt>
                <c:pt idx="2">
                  <c:v>73</c:v>
                </c:pt>
                <c:pt idx="3">
                  <c:v>71</c:v>
                </c:pt>
                <c:pt idx="4">
                  <c:v>76</c:v>
                </c:pt>
                <c:pt idx="5">
                  <c:v>79</c:v>
                </c:pt>
                <c:pt idx="6">
                  <c:v>79</c:v>
                </c:pt>
                <c:pt idx="7">
                  <c:v>82</c:v>
                </c:pt>
                <c:pt idx="8">
                  <c:v>69</c:v>
                </c:pt>
                <c:pt idx="9">
                  <c:v>73</c:v>
                </c:pt>
                <c:pt idx="10">
                  <c:v>84</c:v>
                </c:pt>
                <c:pt idx="11">
                  <c:v>76</c:v>
                </c:pt>
                <c:pt idx="12">
                  <c:v>77</c:v>
                </c:pt>
                <c:pt idx="13">
                  <c:v>65</c:v>
                </c:pt>
                <c:pt idx="14">
                  <c:v>83</c:v>
                </c:pt>
                <c:pt idx="15">
                  <c:v>77</c:v>
                </c:pt>
                <c:pt idx="16">
                  <c:v>67</c:v>
                </c:pt>
                <c:pt idx="17">
                  <c:v>63</c:v>
                </c:pt>
                <c:pt idx="18">
                  <c:v>60</c:v>
                </c:pt>
                <c:pt idx="19">
                  <c:v>59</c:v>
                </c:pt>
                <c:pt idx="20">
                  <c:v>56</c:v>
                </c:pt>
                <c:pt idx="21">
                  <c:v>57</c:v>
                </c:pt>
                <c:pt idx="22">
                  <c:v>54</c:v>
                </c:pt>
                <c:pt idx="23">
                  <c:v>59</c:v>
                </c:pt>
                <c:pt idx="24">
                  <c:v>54</c:v>
                </c:pt>
                <c:pt idx="25">
                  <c:v>59</c:v>
                </c:pt>
                <c:pt idx="26">
                  <c:v>52</c:v>
                </c:pt>
                <c:pt idx="27">
                  <c:v>57</c:v>
                </c:pt>
                <c:pt idx="28">
                  <c:v>48</c:v>
                </c:pt>
                <c:pt idx="29">
                  <c:v>43</c:v>
                </c:pt>
                <c:pt idx="30">
                  <c:v>45</c:v>
                </c:pt>
                <c:pt idx="31">
                  <c:v>46</c:v>
                </c:pt>
                <c:pt idx="32">
                  <c:v>52</c:v>
                </c:pt>
                <c:pt idx="33">
                  <c:v>55</c:v>
                </c:pt>
                <c:pt idx="34">
                  <c:v>61</c:v>
                </c:pt>
                <c:pt idx="35">
                  <c:v>39</c:v>
                </c:pt>
                <c:pt idx="36">
                  <c:v>36</c:v>
                </c:pt>
                <c:pt idx="37">
                  <c:v>39</c:v>
                </c:pt>
                <c:pt idx="38">
                  <c:v>28</c:v>
                </c:pt>
                <c:pt idx="39">
                  <c:v>28</c:v>
                </c:pt>
                <c:pt idx="40">
                  <c:v>39</c:v>
                </c:pt>
                <c:pt idx="41">
                  <c:v>30</c:v>
                </c:pt>
                <c:pt idx="42">
                  <c:v>34</c:v>
                </c:pt>
                <c:pt idx="43">
                  <c:v>28</c:v>
                </c:pt>
                <c:pt idx="44">
                  <c:v>30</c:v>
                </c:pt>
                <c:pt idx="45">
                  <c:v>43</c:v>
                </c:pt>
                <c:pt idx="46">
                  <c:v>39</c:v>
                </c:pt>
                <c:pt idx="47">
                  <c:v>45</c:v>
                </c:pt>
                <c:pt idx="48">
                  <c:v>49</c:v>
                </c:pt>
                <c:pt idx="49">
                  <c:v>43</c:v>
                </c:pt>
                <c:pt idx="50">
                  <c:v>46</c:v>
                </c:pt>
                <c:pt idx="51">
                  <c:v>39</c:v>
                </c:pt>
                <c:pt idx="52">
                  <c:v>20</c:v>
                </c:pt>
                <c:pt idx="53">
                  <c:v>27</c:v>
                </c:pt>
                <c:pt idx="54">
                  <c:v>30</c:v>
                </c:pt>
                <c:pt idx="55">
                  <c:v>19</c:v>
                </c:pt>
                <c:pt idx="56">
                  <c:v>21</c:v>
                </c:pt>
                <c:pt idx="57">
                  <c:v>21</c:v>
                </c:pt>
                <c:pt idx="58">
                  <c:v>18</c:v>
                </c:pt>
                <c:pt idx="59">
                  <c:v>30</c:v>
                </c:pt>
                <c:pt idx="60">
                  <c:v>28</c:v>
                </c:pt>
                <c:pt idx="61">
                  <c:v>30</c:v>
                </c:pt>
                <c:pt idx="62">
                  <c:v>28</c:v>
                </c:pt>
                <c:pt idx="63">
                  <c:v>28</c:v>
                </c:pt>
                <c:pt idx="64">
                  <c:v>34</c:v>
                </c:pt>
                <c:pt idx="65">
                  <c:v>37</c:v>
                </c:pt>
                <c:pt idx="66">
                  <c:v>36</c:v>
                </c:pt>
                <c:pt idx="67">
                  <c:v>39</c:v>
                </c:pt>
                <c:pt idx="68">
                  <c:v>37</c:v>
                </c:pt>
                <c:pt idx="69">
                  <c:v>28</c:v>
                </c:pt>
                <c:pt idx="70">
                  <c:v>43</c:v>
                </c:pt>
                <c:pt idx="71">
                  <c:v>46</c:v>
                </c:pt>
                <c:pt idx="72">
                  <c:v>43</c:v>
                </c:pt>
                <c:pt idx="73">
                  <c:v>66</c:v>
                </c:pt>
                <c:pt idx="74">
                  <c:v>79</c:v>
                </c:pt>
                <c:pt idx="75">
                  <c:v>75</c:v>
                </c:pt>
                <c:pt idx="76">
                  <c:v>50</c:v>
                </c:pt>
                <c:pt idx="77">
                  <c:v>63</c:v>
                </c:pt>
                <c:pt idx="78">
                  <c:v>39</c:v>
                </c:pt>
                <c:pt idx="79">
                  <c:v>54</c:v>
                </c:pt>
                <c:pt idx="80">
                  <c:v>52</c:v>
                </c:pt>
                <c:pt idx="81">
                  <c:v>50</c:v>
                </c:pt>
                <c:pt idx="82">
                  <c:v>75</c:v>
                </c:pt>
                <c:pt idx="83">
                  <c:v>84</c:v>
                </c:pt>
                <c:pt idx="84">
                  <c:v>86</c:v>
                </c:pt>
                <c:pt idx="85">
                  <c:v>88</c:v>
                </c:pt>
              </c:numCache>
            </c:numRef>
          </c:xVal>
          <c:yVal>
            <c:numRef>
              <c:f>Sheet1!$Q$2:$Q$87</c:f>
              <c:numCache>
                <c:formatCode>General</c:formatCode>
                <c:ptCount val="86"/>
                <c:pt idx="0">
                  <c:v>327.5</c:v>
                </c:pt>
                <c:pt idx="1">
                  <c:v>311.90476190476193</c:v>
                </c:pt>
                <c:pt idx="2">
                  <c:v>297.72727272727275</c:v>
                </c:pt>
                <c:pt idx="3">
                  <c:v>311.90476190476193</c:v>
                </c:pt>
                <c:pt idx="4">
                  <c:v>297.72727272727275</c:v>
                </c:pt>
                <c:pt idx="5">
                  <c:v>311.90476190476193</c:v>
                </c:pt>
                <c:pt idx="6">
                  <c:v>311.90476190476193</c:v>
                </c:pt>
                <c:pt idx="7">
                  <c:v>311.90476190476193</c:v>
                </c:pt>
                <c:pt idx="8">
                  <c:v>297.72727272727275</c:v>
                </c:pt>
                <c:pt idx="9">
                  <c:v>311.90476190476193</c:v>
                </c:pt>
                <c:pt idx="10">
                  <c:v>311.90476190476193</c:v>
                </c:pt>
                <c:pt idx="11">
                  <c:v>284.78260869565219</c:v>
                </c:pt>
                <c:pt idx="12">
                  <c:v>284.78260869565219</c:v>
                </c:pt>
                <c:pt idx="13">
                  <c:v>297.72727272727275</c:v>
                </c:pt>
                <c:pt idx="14">
                  <c:v>311.90476190476193</c:v>
                </c:pt>
                <c:pt idx="15">
                  <c:v>297.72727272727275</c:v>
                </c:pt>
                <c:pt idx="16">
                  <c:v>272.91666666666669</c:v>
                </c:pt>
                <c:pt idx="17">
                  <c:v>297.72727272727275</c:v>
                </c:pt>
                <c:pt idx="18">
                  <c:v>262</c:v>
                </c:pt>
                <c:pt idx="19">
                  <c:v>262</c:v>
                </c:pt>
                <c:pt idx="20">
                  <c:v>272.91666666666669</c:v>
                </c:pt>
                <c:pt idx="21">
                  <c:v>284.78260869565219</c:v>
                </c:pt>
                <c:pt idx="22">
                  <c:v>295.4545454545455</c:v>
                </c:pt>
                <c:pt idx="23">
                  <c:v>282.60869565217388</c:v>
                </c:pt>
                <c:pt idx="24">
                  <c:v>282.60869565217388</c:v>
                </c:pt>
                <c:pt idx="25">
                  <c:v>270.83333333333337</c:v>
                </c:pt>
                <c:pt idx="26">
                  <c:v>282.60869565217388</c:v>
                </c:pt>
                <c:pt idx="27">
                  <c:v>282.60869565217388</c:v>
                </c:pt>
                <c:pt idx="28">
                  <c:v>260</c:v>
                </c:pt>
                <c:pt idx="29">
                  <c:v>250</c:v>
                </c:pt>
                <c:pt idx="30">
                  <c:v>270.83333333333337</c:v>
                </c:pt>
                <c:pt idx="31">
                  <c:v>270.83333333333337</c:v>
                </c:pt>
                <c:pt idx="32">
                  <c:v>282.60869565217388</c:v>
                </c:pt>
                <c:pt idx="33">
                  <c:v>250</c:v>
                </c:pt>
                <c:pt idx="34">
                  <c:v>295.4545454545455</c:v>
                </c:pt>
                <c:pt idx="35">
                  <c:v>240.74074074074073</c:v>
                </c:pt>
                <c:pt idx="36">
                  <c:v>250</c:v>
                </c:pt>
                <c:pt idx="37">
                  <c:v>246</c:v>
                </c:pt>
                <c:pt idx="38">
                  <c:v>232.14285714285717</c:v>
                </c:pt>
                <c:pt idx="39">
                  <c:v>232.14285714285717</c:v>
                </c:pt>
                <c:pt idx="40">
                  <c:v>240.74074074074073</c:v>
                </c:pt>
                <c:pt idx="41">
                  <c:v>240.74074074074073</c:v>
                </c:pt>
                <c:pt idx="42">
                  <c:v>240.74074074074073</c:v>
                </c:pt>
                <c:pt idx="43">
                  <c:v>224.13793103448273</c:v>
                </c:pt>
                <c:pt idx="44">
                  <c:v>250</c:v>
                </c:pt>
                <c:pt idx="45">
                  <c:v>250</c:v>
                </c:pt>
                <c:pt idx="46">
                  <c:v>270.83333333333337</c:v>
                </c:pt>
                <c:pt idx="47">
                  <c:v>224.13793103448273</c:v>
                </c:pt>
                <c:pt idx="48">
                  <c:v>260</c:v>
                </c:pt>
                <c:pt idx="49">
                  <c:v>240.74074074074073</c:v>
                </c:pt>
                <c:pt idx="50">
                  <c:v>250</c:v>
                </c:pt>
                <c:pt idx="51">
                  <c:v>260</c:v>
                </c:pt>
                <c:pt idx="52">
                  <c:v>224.13793103448273</c:v>
                </c:pt>
                <c:pt idx="53">
                  <c:v>216.66666666666669</c:v>
                </c:pt>
                <c:pt idx="54">
                  <c:v>240.74074074074073</c:v>
                </c:pt>
                <c:pt idx="55">
                  <c:v>227.77777777777777</c:v>
                </c:pt>
                <c:pt idx="56">
                  <c:v>205</c:v>
                </c:pt>
                <c:pt idx="57">
                  <c:v>219.64285714285717</c:v>
                </c:pt>
                <c:pt idx="58">
                  <c:v>157.69230769230771</c:v>
                </c:pt>
                <c:pt idx="59">
                  <c:v>212.06896551724137</c:v>
                </c:pt>
                <c:pt idx="60">
                  <c:v>236.53846153846155</c:v>
                </c:pt>
                <c:pt idx="61">
                  <c:v>227.77777777777777</c:v>
                </c:pt>
                <c:pt idx="62">
                  <c:v>232.14285714285717</c:v>
                </c:pt>
                <c:pt idx="63">
                  <c:v>260</c:v>
                </c:pt>
                <c:pt idx="64">
                  <c:v>260</c:v>
                </c:pt>
                <c:pt idx="65">
                  <c:v>267.39130434782606</c:v>
                </c:pt>
                <c:pt idx="66">
                  <c:v>267.39130434782606</c:v>
                </c:pt>
                <c:pt idx="67">
                  <c:v>267.39130434782606</c:v>
                </c:pt>
                <c:pt idx="68">
                  <c:v>279.54545454545456</c:v>
                </c:pt>
                <c:pt idx="69">
                  <c:v>236.53846153846155</c:v>
                </c:pt>
                <c:pt idx="70">
                  <c:v>246</c:v>
                </c:pt>
                <c:pt idx="71">
                  <c:v>267.39130434782606</c:v>
                </c:pt>
                <c:pt idx="72">
                  <c:v>267.39130434782606</c:v>
                </c:pt>
                <c:pt idx="73">
                  <c:v>270.83333333333337</c:v>
                </c:pt>
                <c:pt idx="74">
                  <c:v>295.4545454545455</c:v>
                </c:pt>
                <c:pt idx="75">
                  <c:v>279.54545454545456</c:v>
                </c:pt>
                <c:pt idx="76">
                  <c:v>267.39130434782606</c:v>
                </c:pt>
                <c:pt idx="77">
                  <c:v>279.54545454545456</c:v>
                </c:pt>
                <c:pt idx="78">
                  <c:v>256.25</c:v>
                </c:pt>
                <c:pt idx="79">
                  <c:v>292.85714285714283</c:v>
                </c:pt>
                <c:pt idx="80">
                  <c:v>256.25</c:v>
                </c:pt>
                <c:pt idx="81">
                  <c:v>279.54545454545456</c:v>
                </c:pt>
                <c:pt idx="82">
                  <c:v>292.85714285714283</c:v>
                </c:pt>
                <c:pt idx="83">
                  <c:v>292.85714285714283</c:v>
                </c:pt>
                <c:pt idx="84">
                  <c:v>307.5</c:v>
                </c:pt>
                <c:pt idx="85">
                  <c:v>307.5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DA-49C4-AA84-07BB5B48C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597664"/>
        <c:axId val="330598624"/>
      </c:scatterChart>
      <c:valAx>
        <c:axId val="330597664"/>
        <c:scaling>
          <c:orientation val="minMax"/>
          <c:max val="9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 Hi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598624"/>
        <c:crosses val="autoZero"/>
        <c:crossBetween val="midCat"/>
      </c:valAx>
      <c:valAx>
        <c:axId val="330598624"/>
        <c:scaling>
          <c:orientation val="minMax"/>
          <c:max val="320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Range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597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300036</xdr:colOff>
      <xdr:row>22</xdr:row>
      <xdr:rowOff>66674</xdr:rowOff>
    </xdr:from>
    <xdr:to>
      <xdr:col>32</xdr:col>
      <xdr:colOff>504825</xdr:colOff>
      <xdr:row>41</xdr:row>
      <xdr:rowOff>4762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D677E0BF-F52A-EF51-ED63-E905F1984C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285748</xdr:colOff>
      <xdr:row>0</xdr:row>
      <xdr:rowOff>169862</xdr:rowOff>
    </xdr:from>
    <xdr:to>
      <xdr:col>40</xdr:col>
      <xdr:colOff>171448</xdr:colOff>
      <xdr:row>21</xdr:row>
      <xdr:rowOff>169862</xdr:rowOff>
    </xdr:to>
    <xdr:graphicFrame macro="">
      <xdr:nvGraphicFramePr>
        <xdr:cNvPr id="9" name="Chart 2">
          <a:extLst>
            <a:ext uri="{FF2B5EF4-FFF2-40B4-BE49-F238E27FC236}">
              <a16:creationId xmlns:a16="http://schemas.microsoft.com/office/drawing/2014/main" id="{53327319-BF51-F992-E8B0-13C36DDE0A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1</xdr:row>
      <xdr:rowOff>0</xdr:rowOff>
    </xdr:from>
    <xdr:to>
      <xdr:col>31</xdr:col>
      <xdr:colOff>242887</xdr:colOff>
      <xdr:row>21</xdr:row>
      <xdr:rowOff>147637</xdr:rowOff>
    </xdr:to>
    <xdr:graphicFrame macro="">
      <xdr:nvGraphicFramePr>
        <xdr:cNvPr id="10" name="Chart 1">
          <a:extLst>
            <a:ext uri="{FF2B5EF4-FFF2-40B4-BE49-F238E27FC236}">
              <a16:creationId xmlns:a16="http://schemas.microsoft.com/office/drawing/2014/main" id="{3932FCA9-FA7F-9604-F780-191C46207C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4E75FE-6149-45CF-A913-00C2D5235E32}" name="Table1" displayName="Table1" ref="A1:H40" totalsRowShown="0" headerRowCellStyle="60% - Accent6">
  <autoFilter ref="A1:H40" xr:uid="{564E75FE-6149-45CF-A913-00C2D5235E32}"/>
  <tableColumns count="8">
    <tableColumn id="1" xr3:uid="{5282FF82-FCF8-4A74-BA73-D4D1F39788E5}" name="date" dataDxfId="1"/>
    <tableColumn id="2" xr3:uid="{9F588872-07E1-4696-93A1-C0079B3D4E90}" name="temp hi"/>
    <tableColumn id="3" xr3:uid="{EAC8F2E5-E0D4-4A67-B9B7-C53DDBD32E74}" name="temp lo"/>
    <tableColumn id="4" xr3:uid="{200CF013-E58B-4F01-A482-026BD69AF69B}" name="starting %"/>
    <tableColumn id="5" xr3:uid="{E19B18A5-AE22-4F03-B53A-926706681EA2}" name="ending %"/>
    <tableColumn id="6" xr3:uid="{4798F003-04ED-404E-BAF7-AB9B8A77F910}" name="change %"/>
    <tableColumn id="7" xr3:uid="{EB6A18C7-16FD-406A-8915-33391B08545C}" name="miles"/>
    <tableColumn id="8" xr3:uid="{EE46583D-E419-474C-9696-1CAB8B8F1D7E}" name="range">
      <calculatedColumnFormula>(100/F2)*65.5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DEB8EF-6CA8-4BAF-9EDB-9691621DBCAE}" name="Table2" displayName="Table2" ref="A41:I88" totalsRowShown="0" headerRowCellStyle="60% - Accent6">
  <autoFilter ref="A41:I88" xr:uid="{2EDEB8EF-6CA8-4BAF-9EDB-9691621DBCAE}"/>
  <tableColumns count="9">
    <tableColumn id="1" xr3:uid="{74E75E94-A344-44B0-AABB-B7BAF600ADC0}" name="date" dataDxfId="0"/>
    <tableColumn id="2" xr3:uid="{D503BEAE-8D5D-43EC-BC12-68937A4574EE}" name="temp hi"/>
    <tableColumn id="3" xr3:uid="{F1A89728-17C4-4F9A-A29A-6B39EA425598}" name="temp lo"/>
    <tableColumn id="4" xr3:uid="{A4C055D6-C459-418C-9B4D-383A59CC9F5B}" name="starting %"/>
    <tableColumn id="5" xr3:uid="{AACD3DBF-1A0D-4FE0-8B19-31EBA5F49C7A}" name="ending %"/>
    <tableColumn id="6" xr3:uid="{2884558F-DB42-45AD-8750-248607FA5FB9}" name="change %"/>
    <tableColumn id="7" xr3:uid="{9BE945B0-FFAF-4E6D-8847-2C524706E7CB}" name="miles"/>
    <tableColumn id="8" xr3:uid="{D6513CF9-E45F-46D2-ADDD-E1A4B1A37EA2}" name="range">
      <calculatedColumnFormula>(100/F42)*61.5</calculatedColumnFormula>
    </tableColumn>
    <tableColumn id="9" xr3:uid="{C981D3C0-61D4-46C9-921B-5549B772523F}" name="m/kwh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80AC-B723-8E45-A751-8641C6657261}">
  <dimension ref="A1:AP88"/>
  <sheetViews>
    <sheetView tabSelected="1" topLeftCell="V1" zoomScaleNormal="60" zoomScaleSheetLayoutView="100" workbookViewId="0">
      <selection activeCell="AF31" sqref="AF31"/>
    </sheetView>
  </sheetViews>
  <sheetFormatPr defaultRowHeight="14.25" x14ac:dyDescent="0.45"/>
  <cols>
    <col min="1" max="1" width="10.73046875" bestFit="1" customWidth="1"/>
    <col min="2" max="3" width="9.796875" customWidth="1"/>
    <col min="4" max="4" width="10.73046875" customWidth="1"/>
    <col min="5" max="5" width="10.06640625" customWidth="1"/>
    <col min="6" max="6" width="10.59765625" customWidth="1"/>
    <col min="7" max="9" width="9.796875" customWidth="1"/>
    <col min="10" max="10" width="17.06640625" bestFit="1" customWidth="1"/>
  </cols>
  <sheetData>
    <row r="1" spans="1:42" ht="14.65" thickBot="1" x14ac:dyDescent="0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  <c r="L1" t="s">
        <v>17</v>
      </c>
      <c r="M1" t="s">
        <v>18</v>
      </c>
      <c r="P1" t="s">
        <v>24</v>
      </c>
      <c r="Q1" t="s">
        <v>25</v>
      </c>
      <c r="R1" t="s">
        <v>26</v>
      </c>
      <c r="S1" t="s">
        <v>25</v>
      </c>
      <c r="T1" t="s">
        <v>27</v>
      </c>
      <c r="U1" t="s">
        <v>28</v>
      </c>
      <c r="AP1" t="s">
        <v>29</v>
      </c>
    </row>
    <row r="2" spans="1:42" x14ac:dyDescent="0.45">
      <c r="A2" s="3">
        <v>45902</v>
      </c>
      <c r="B2" s="4">
        <v>79</v>
      </c>
      <c r="C2" s="4">
        <v>54</v>
      </c>
      <c r="D2" s="4">
        <v>79</v>
      </c>
      <c r="E2" s="4">
        <v>59</v>
      </c>
      <c r="F2" s="4">
        <v>20</v>
      </c>
      <c r="G2" s="4">
        <v>65.5</v>
      </c>
      <c r="H2" s="5">
        <f t="shared" ref="H2:H23" si="0">(100/F2)*65.5</f>
        <v>327.5</v>
      </c>
      <c r="J2" t="s">
        <v>10</v>
      </c>
      <c r="K2">
        <f>SUM(H2:H13)/12</f>
        <v>307.39981335090033</v>
      </c>
      <c r="L2">
        <f>SUM(B2:B13)/12</f>
        <v>76.583333333333329</v>
      </c>
      <c r="M2">
        <f>SUM(C2:C13)/12</f>
        <v>55.333333333333336</v>
      </c>
      <c r="P2">
        <f>B2</f>
        <v>79</v>
      </c>
      <c r="Q2">
        <f>H2</f>
        <v>327.5</v>
      </c>
      <c r="R2">
        <f>C2</f>
        <v>54</v>
      </c>
      <c r="S2">
        <f>H2</f>
        <v>327.5</v>
      </c>
      <c r="T2">
        <f>IF(I42="","",I42)</f>
        <v>2.7</v>
      </c>
      <c r="U2">
        <f>IF(H42="","",H42)</f>
        <v>232.14285714285717</v>
      </c>
    </row>
    <row r="3" spans="1:42" x14ac:dyDescent="0.45">
      <c r="A3" s="6">
        <v>45904</v>
      </c>
      <c r="B3">
        <v>78</v>
      </c>
      <c r="C3">
        <v>55</v>
      </c>
      <c r="D3">
        <v>90</v>
      </c>
      <c r="E3">
        <v>69</v>
      </c>
      <c r="F3">
        <v>21</v>
      </c>
      <c r="G3">
        <v>65.5</v>
      </c>
      <c r="H3" s="7">
        <f t="shared" si="0"/>
        <v>311.90476190476193</v>
      </c>
      <c r="P3">
        <f>B3</f>
        <v>78</v>
      </c>
      <c r="Q3">
        <f>H3</f>
        <v>311.90476190476193</v>
      </c>
      <c r="R3">
        <f>C3</f>
        <v>55</v>
      </c>
      <c r="S3">
        <f>H3</f>
        <v>311.90476190476193</v>
      </c>
      <c r="T3">
        <f>IF(I43="","",I43)</f>
        <v>2.8</v>
      </c>
      <c r="U3">
        <f>IF(H43="","",H43)</f>
        <v>240.74074074074073</v>
      </c>
    </row>
    <row r="4" spans="1:42" x14ac:dyDescent="0.45">
      <c r="A4" s="6">
        <v>45908</v>
      </c>
      <c r="B4">
        <v>73</v>
      </c>
      <c r="C4">
        <v>59</v>
      </c>
      <c r="D4">
        <v>90</v>
      </c>
      <c r="E4">
        <v>68</v>
      </c>
      <c r="F4">
        <v>22</v>
      </c>
      <c r="G4">
        <v>65.5</v>
      </c>
      <c r="H4" s="7">
        <f t="shared" si="0"/>
        <v>297.72727272727275</v>
      </c>
      <c r="J4" t="s">
        <v>11</v>
      </c>
      <c r="K4">
        <f>SUM(H14:H26)/13</f>
        <v>285.01208212077779</v>
      </c>
      <c r="L4">
        <f>SUM(B14:B26)/13</f>
        <v>63.92307692307692</v>
      </c>
      <c r="M4">
        <f>SUM(C14:C26)/13</f>
        <v>45.615384615384613</v>
      </c>
      <c r="P4">
        <f>B4</f>
        <v>73</v>
      </c>
      <c r="Q4">
        <f>H4</f>
        <v>297.72727272727275</v>
      </c>
      <c r="R4">
        <f>C4</f>
        <v>59</v>
      </c>
      <c r="S4">
        <f>H4</f>
        <v>297.72727272727275</v>
      </c>
      <c r="T4">
        <f>IF(I44="","",I44)</f>
        <v>2.8</v>
      </c>
      <c r="U4">
        <f>IF(H44="","",H44)</f>
        <v>240.74074074074073</v>
      </c>
    </row>
    <row r="5" spans="1:42" x14ac:dyDescent="0.45">
      <c r="A5" s="6">
        <v>45909</v>
      </c>
      <c r="B5">
        <v>71</v>
      </c>
      <c r="C5">
        <v>46</v>
      </c>
      <c r="D5">
        <v>90</v>
      </c>
      <c r="E5">
        <v>69</v>
      </c>
      <c r="F5">
        <v>21</v>
      </c>
      <c r="G5">
        <v>65.5</v>
      </c>
      <c r="H5" s="7">
        <f t="shared" si="0"/>
        <v>311.90476190476193</v>
      </c>
      <c r="P5">
        <f>B5</f>
        <v>71</v>
      </c>
      <c r="Q5">
        <f>H5</f>
        <v>311.90476190476193</v>
      </c>
      <c r="R5">
        <f>C5</f>
        <v>46</v>
      </c>
      <c r="S5">
        <f>H5</f>
        <v>311.90476190476193</v>
      </c>
      <c r="T5">
        <f>IF(I45="","",I45)</f>
        <v>2.7</v>
      </c>
      <c r="U5">
        <f>IF(H45="","",H45)</f>
        <v>240.74074074074073</v>
      </c>
    </row>
    <row r="6" spans="1:42" x14ac:dyDescent="0.45">
      <c r="A6" s="6">
        <v>45912</v>
      </c>
      <c r="B6">
        <v>76</v>
      </c>
      <c r="C6">
        <v>51</v>
      </c>
      <c r="D6">
        <v>90</v>
      </c>
      <c r="E6">
        <v>68</v>
      </c>
      <c r="F6">
        <v>22</v>
      </c>
      <c r="G6">
        <v>65.5</v>
      </c>
      <c r="H6" s="7">
        <f t="shared" si="0"/>
        <v>297.72727272727275</v>
      </c>
      <c r="J6" t="s">
        <v>12</v>
      </c>
      <c r="K6">
        <f>SUM(H27:H36)/10</f>
        <v>271.57806324110675</v>
      </c>
      <c r="L6">
        <f>SUM(B27:B36)/10</f>
        <v>51.8</v>
      </c>
      <c r="M6">
        <f>SUM(C27:C36)/10</f>
        <v>34.799999999999997</v>
      </c>
      <c r="P6">
        <f>B6</f>
        <v>76</v>
      </c>
      <c r="Q6">
        <f>H6</f>
        <v>297.72727272727275</v>
      </c>
      <c r="R6">
        <f>C6</f>
        <v>51</v>
      </c>
      <c r="S6">
        <f>H6</f>
        <v>297.72727272727275</v>
      </c>
      <c r="T6">
        <f>IF(I46="","",I46)</f>
        <v>2.7</v>
      </c>
      <c r="U6">
        <f>IF(H46="","",H46)</f>
        <v>224.13793103448273</v>
      </c>
    </row>
    <row r="7" spans="1:42" x14ac:dyDescent="0.45">
      <c r="A7" s="6">
        <v>45915</v>
      </c>
      <c r="B7">
        <v>79</v>
      </c>
      <c r="C7">
        <v>57</v>
      </c>
      <c r="D7">
        <v>90</v>
      </c>
      <c r="E7">
        <v>69</v>
      </c>
      <c r="F7">
        <v>21</v>
      </c>
      <c r="G7">
        <v>65.5</v>
      </c>
      <c r="H7" s="7">
        <f t="shared" si="0"/>
        <v>311.90476190476193</v>
      </c>
      <c r="P7">
        <f>B7</f>
        <v>79</v>
      </c>
      <c r="Q7">
        <f>H7</f>
        <v>311.90476190476193</v>
      </c>
      <c r="R7">
        <f>C7</f>
        <v>57</v>
      </c>
      <c r="S7">
        <f>H7</f>
        <v>311.90476190476193</v>
      </c>
      <c r="T7">
        <f>IF(I47="","",I47)</f>
        <v>2.8</v>
      </c>
      <c r="U7">
        <f>IF(H47="","",H47)</f>
        <v>250</v>
      </c>
    </row>
    <row r="8" spans="1:42" x14ac:dyDescent="0.45">
      <c r="A8" s="6">
        <v>45916</v>
      </c>
      <c r="B8">
        <v>79</v>
      </c>
      <c r="C8">
        <v>56</v>
      </c>
      <c r="D8">
        <v>90</v>
      </c>
      <c r="E8">
        <v>69</v>
      </c>
      <c r="F8">
        <v>21</v>
      </c>
      <c r="G8">
        <v>65.5</v>
      </c>
      <c r="H8" s="7">
        <f t="shared" si="0"/>
        <v>311.90476190476193</v>
      </c>
      <c r="J8" t="s">
        <v>13</v>
      </c>
      <c r="K8">
        <f>SUM(H37:H40,H42:H48)/11</f>
        <v>240.67150984392359</v>
      </c>
      <c r="L8">
        <f>SUM(B37:B40,B42:B48)/11</f>
        <v>34</v>
      </c>
      <c r="M8">
        <f>SUM(C37:C40,C42:C48)/11</f>
        <v>20.181818181818183</v>
      </c>
      <c r="P8">
        <f>B8</f>
        <v>79</v>
      </c>
      <c r="Q8">
        <f>H8</f>
        <v>311.90476190476193</v>
      </c>
      <c r="R8">
        <f>C8</f>
        <v>56</v>
      </c>
      <c r="S8">
        <f>H8</f>
        <v>311.90476190476193</v>
      </c>
      <c r="T8">
        <f>IF(I48="","",I48)</f>
        <v>2.8</v>
      </c>
      <c r="U8">
        <f>IF(H48="","",H48)</f>
        <v>250</v>
      </c>
    </row>
    <row r="9" spans="1:42" x14ac:dyDescent="0.45">
      <c r="A9" s="6">
        <v>45919</v>
      </c>
      <c r="B9">
        <v>82</v>
      </c>
      <c r="C9">
        <v>56</v>
      </c>
      <c r="D9">
        <v>90</v>
      </c>
      <c r="E9">
        <v>69</v>
      </c>
      <c r="F9">
        <v>21</v>
      </c>
      <c r="G9">
        <v>65.5</v>
      </c>
      <c r="H9" s="7">
        <f t="shared" si="0"/>
        <v>311.90476190476193</v>
      </c>
      <c r="P9">
        <f>B9</f>
        <v>82</v>
      </c>
      <c r="Q9">
        <f>H9</f>
        <v>311.90476190476193</v>
      </c>
      <c r="R9">
        <f>C9</f>
        <v>56</v>
      </c>
      <c r="S9">
        <f>H9</f>
        <v>311.90476190476193</v>
      </c>
      <c r="T9">
        <f>IF(I49="","",I49)</f>
        <v>3</v>
      </c>
      <c r="U9">
        <f>IF(H49="","",H49)</f>
        <v>270.83333333333337</v>
      </c>
    </row>
    <row r="10" spans="1:42" x14ac:dyDescent="0.45">
      <c r="A10" s="6">
        <v>45922</v>
      </c>
      <c r="B10">
        <v>69</v>
      </c>
      <c r="C10">
        <v>48</v>
      </c>
      <c r="D10">
        <v>90</v>
      </c>
      <c r="E10">
        <v>68</v>
      </c>
      <c r="F10">
        <v>22</v>
      </c>
      <c r="G10">
        <v>65.5</v>
      </c>
      <c r="H10" s="7">
        <f t="shared" si="0"/>
        <v>297.72727272727275</v>
      </c>
      <c r="J10" t="s">
        <v>15</v>
      </c>
      <c r="K10">
        <f>SUM(H49:H61)/13</f>
        <v>230.56694508949153</v>
      </c>
      <c r="L10">
        <f>SUM(B49:B61)/13</f>
        <v>32.07692307692308</v>
      </c>
      <c r="M10">
        <f>SUM(C49:C61)/13</f>
        <v>18.153846153846153</v>
      </c>
      <c r="P10">
        <f>B10</f>
        <v>69</v>
      </c>
      <c r="Q10">
        <f>H10</f>
        <v>297.72727272727275</v>
      </c>
      <c r="R10">
        <f>C10</f>
        <v>48</v>
      </c>
      <c r="S10">
        <f>H10</f>
        <v>297.72727272727275</v>
      </c>
      <c r="T10">
        <f>IF(I50="","",I50)</f>
        <v>3</v>
      </c>
      <c r="U10">
        <f>IF(H50="","",H50)</f>
        <v>224.13793103448273</v>
      </c>
    </row>
    <row r="11" spans="1:42" x14ac:dyDescent="0.45">
      <c r="A11" s="6">
        <v>45925</v>
      </c>
      <c r="B11">
        <v>73</v>
      </c>
      <c r="C11">
        <v>64</v>
      </c>
      <c r="D11">
        <v>90</v>
      </c>
      <c r="E11">
        <v>69</v>
      </c>
      <c r="F11">
        <v>21</v>
      </c>
      <c r="G11">
        <v>65.5</v>
      </c>
      <c r="H11" s="7">
        <f t="shared" si="0"/>
        <v>311.90476190476193</v>
      </c>
      <c r="P11">
        <f>B11</f>
        <v>73</v>
      </c>
      <c r="Q11">
        <f>H11</f>
        <v>311.90476190476193</v>
      </c>
      <c r="R11">
        <f>C11</f>
        <v>64</v>
      </c>
      <c r="S11">
        <f>H11</f>
        <v>311.90476190476193</v>
      </c>
      <c r="T11">
        <f>IF(I51="","",I51)</f>
        <v>3.1</v>
      </c>
      <c r="U11">
        <f>IF(H51="","",H51)</f>
        <v>260</v>
      </c>
    </row>
    <row r="12" spans="1:42" x14ac:dyDescent="0.45">
      <c r="A12" s="6">
        <v>45929</v>
      </c>
      <c r="B12">
        <v>84</v>
      </c>
      <c r="C12">
        <v>62</v>
      </c>
      <c r="D12">
        <v>90</v>
      </c>
      <c r="E12">
        <v>69</v>
      </c>
      <c r="F12">
        <v>21</v>
      </c>
      <c r="G12">
        <v>65.5</v>
      </c>
      <c r="H12" s="7">
        <f t="shared" si="0"/>
        <v>311.90476190476193</v>
      </c>
      <c r="J12" t="s">
        <v>16</v>
      </c>
      <c r="K12">
        <f>SUM(H62:H74)/13</f>
        <v>250.78286118858139</v>
      </c>
      <c r="L12">
        <f>SUM(B62:B74)/13</f>
        <v>34.153846153846153</v>
      </c>
      <c r="M12">
        <f>SUM(C62:C74)/13</f>
        <v>15.307692307692308</v>
      </c>
      <c r="P12">
        <f>B12</f>
        <v>84</v>
      </c>
      <c r="Q12">
        <f>H12</f>
        <v>311.90476190476193</v>
      </c>
      <c r="R12">
        <f>C12</f>
        <v>62</v>
      </c>
      <c r="S12">
        <f>H12</f>
        <v>311.90476190476193</v>
      </c>
      <c r="T12">
        <f>IF(I52="","",I52)</f>
        <v>2.8</v>
      </c>
      <c r="U12">
        <f>IF(H52="","",H52)</f>
        <v>240.74074074074073</v>
      </c>
    </row>
    <row r="13" spans="1:42" ht="14.65" thickBot="1" x14ac:dyDescent="0.5">
      <c r="A13" s="8">
        <v>45930</v>
      </c>
      <c r="B13" s="9">
        <v>76</v>
      </c>
      <c r="C13" s="9">
        <v>56</v>
      </c>
      <c r="D13" s="9">
        <v>90</v>
      </c>
      <c r="E13" s="9">
        <v>67</v>
      </c>
      <c r="F13" s="9">
        <v>23</v>
      </c>
      <c r="G13" s="9">
        <v>65.5</v>
      </c>
      <c r="H13" s="10">
        <f t="shared" si="0"/>
        <v>284.78260869565219</v>
      </c>
      <c r="P13">
        <f>B13</f>
        <v>76</v>
      </c>
      <c r="Q13">
        <f>H13</f>
        <v>284.78260869565219</v>
      </c>
      <c r="R13">
        <f>C13</f>
        <v>56</v>
      </c>
      <c r="S13">
        <f>H13</f>
        <v>284.78260869565219</v>
      </c>
      <c r="T13">
        <f>IF(I53="","",I53)</f>
        <v>3</v>
      </c>
      <c r="U13">
        <f>IF(H53="","",H53)</f>
        <v>250</v>
      </c>
    </row>
    <row r="14" spans="1:42" x14ac:dyDescent="0.45">
      <c r="A14" s="6">
        <v>45931</v>
      </c>
      <c r="B14">
        <v>77</v>
      </c>
      <c r="C14">
        <v>57</v>
      </c>
      <c r="D14">
        <v>90</v>
      </c>
      <c r="E14">
        <v>67</v>
      </c>
      <c r="F14">
        <v>23</v>
      </c>
      <c r="G14">
        <v>65.5</v>
      </c>
      <c r="H14" s="7">
        <f t="shared" si="0"/>
        <v>284.78260869565219</v>
      </c>
      <c r="J14" t="s">
        <v>19</v>
      </c>
      <c r="K14">
        <f>SUM(H75:H83)/9</f>
        <v>273.94650438128696</v>
      </c>
      <c r="L14">
        <f>SUM(B75:B83)/9</f>
        <v>57.888888888888886</v>
      </c>
      <c r="M14">
        <f>SUM(C75:C83)/9</f>
        <v>35.888888888888886</v>
      </c>
      <c r="P14">
        <f>B14</f>
        <v>77</v>
      </c>
      <c r="Q14">
        <f>H14</f>
        <v>284.78260869565219</v>
      </c>
      <c r="R14">
        <f>C14</f>
        <v>57</v>
      </c>
      <c r="S14">
        <f>H14</f>
        <v>284.78260869565219</v>
      </c>
      <c r="T14">
        <f>IF(I54="","",I54)</f>
        <v>3</v>
      </c>
      <c r="U14">
        <f>IF(H54="","",H54)</f>
        <v>260</v>
      </c>
    </row>
    <row r="15" spans="1:42" x14ac:dyDescent="0.45">
      <c r="A15" s="6">
        <v>45932</v>
      </c>
      <c r="B15">
        <v>65</v>
      </c>
      <c r="C15">
        <v>40</v>
      </c>
      <c r="D15">
        <v>90</v>
      </c>
      <c r="E15">
        <v>68</v>
      </c>
      <c r="F15">
        <v>22</v>
      </c>
      <c r="G15">
        <v>65.5</v>
      </c>
      <c r="H15" s="7">
        <f t="shared" si="0"/>
        <v>297.72727272727275</v>
      </c>
      <c r="P15">
        <f>B15</f>
        <v>65</v>
      </c>
      <c r="Q15">
        <f>H15</f>
        <v>297.72727272727275</v>
      </c>
      <c r="R15">
        <f>C15</f>
        <v>40</v>
      </c>
      <c r="S15">
        <f>H15</f>
        <v>297.72727272727275</v>
      </c>
      <c r="T15">
        <f>IF(I55="","",I55)</f>
        <v>2.6</v>
      </c>
      <c r="U15">
        <f>IF(H55="","",H55)</f>
        <v>224.13793103448273</v>
      </c>
    </row>
    <row r="16" spans="1:42" x14ac:dyDescent="0.45">
      <c r="A16" s="6">
        <v>45936</v>
      </c>
      <c r="B16">
        <v>83</v>
      </c>
      <c r="C16">
        <v>53</v>
      </c>
      <c r="D16">
        <v>90</v>
      </c>
      <c r="E16">
        <v>69</v>
      </c>
      <c r="F16">
        <v>21</v>
      </c>
      <c r="G16">
        <v>65.5</v>
      </c>
      <c r="H16" s="7">
        <f t="shared" si="0"/>
        <v>311.90476190476193</v>
      </c>
      <c r="J16" t="s">
        <v>20</v>
      </c>
      <c r="K16">
        <f>SUM(H84:H88)/5</f>
        <v>296.05194805194805</v>
      </c>
      <c r="L16">
        <f>SUM(B84:B88)/5</f>
        <v>76.599999999999994</v>
      </c>
      <c r="M16">
        <f>SUM(C84:C88)/5</f>
        <v>54.4</v>
      </c>
      <c r="P16">
        <f>B16</f>
        <v>83</v>
      </c>
      <c r="Q16">
        <f>H16</f>
        <v>311.90476190476193</v>
      </c>
      <c r="R16">
        <f>C16</f>
        <v>53</v>
      </c>
      <c r="S16">
        <f>H16</f>
        <v>311.90476190476193</v>
      </c>
      <c r="T16">
        <f>IF(I56="","",I56)</f>
        <v>2.5</v>
      </c>
      <c r="U16">
        <f>IF(H56="","",H56)</f>
        <v>216.66666666666669</v>
      </c>
    </row>
    <row r="17" spans="1:21" x14ac:dyDescent="0.45">
      <c r="A17" s="6">
        <v>45937</v>
      </c>
      <c r="B17">
        <v>77</v>
      </c>
      <c r="C17">
        <v>58</v>
      </c>
      <c r="D17">
        <v>90</v>
      </c>
      <c r="E17">
        <v>68</v>
      </c>
      <c r="F17">
        <v>22</v>
      </c>
      <c r="G17">
        <v>65.5</v>
      </c>
      <c r="H17" s="7">
        <f t="shared" si="0"/>
        <v>297.72727272727275</v>
      </c>
      <c r="P17">
        <f>B17</f>
        <v>77</v>
      </c>
      <c r="Q17">
        <f>H17</f>
        <v>297.72727272727275</v>
      </c>
      <c r="R17">
        <f>C17</f>
        <v>58</v>
      </c>
      <c r="S17">
        <f>H17</f>
        <v>297.72727272727275</v>
      </c>
      <c r="T17">
        <f>IF(I57="","",I57)</f>
        <v>2.7</v>
      </c>
      <c r="U17">
        <f>IF(H57="","",H57)</f>
        <v>240.74074074074073</v>
      </c>
    </row>
    <row r="18" spans="1:21" x14ac:dyDescent="0.45">
      <c r="A18" s="6">
        <v>45939</v>
      </c>
      <c r="B18">
        <v>67</v>
      </c>
      <c r="C18">
        <v>45</v>
      </c>
      <c r="D18">
        <v>90</v>
      </c>
      <c r="E18">
        <v>66</v>
      </c>
      <c r="F18">
        <v>24</v>
      </c>
      <c r="G18">
        <v>665.5</v>
      </c>
      <c r="H18" s="7">
        <f t="shared" si="0"/>
        <v>272.91666666666669</v>
      </c>
      <c r="J18" t="s">
        <v>21</v>
      </c>
      <c r="P18">
        <f>B18</f>
        <v>67</v>
      </c>
      <c r="Q18">
        <f>H18</f>
        <v>272.91666666666669</v>
      </c>
      <c r="R18">
        <f>C18</f>
        <v>45</v>
      </c>
      <c r="S18">
        <f>H18</f>
        <v>272.91666666666669</v>
      </c>
      <c r="T18">
        <f>IF(I58="","",I58)</f>
        <v>2.5</v>
      </c>
      <c r="U18">
        <f>IF(H58="","",H58)</f>
        <v>227.77777777777777</v>
      </c>
    </row>
    <row r="19" spans="1:21" x14ac:dyDescent="0.45">
      <c r="A19" s="6">
        <v>45940</v>
      </c>
      <c r="B19">
        <v>63</v>
      </c>
      <c r="C19">
        <v>33</v>
      </c>
      <c r="D19">
        <v>90</v>
      </c>
      <c r="E19">
        <v>68</v>
      </c>
      <c r="F19">
        <v>22</v>
      </c>
      <c r="G19">
        <v>65.5</v>
      </c>
      <c r="H19" s="7">
        <f t="shared" si="0"/>
        <v>297.72727272727275</v>
      </c>
      <c r="P19">
        <f>B19</f>
        <v>63</v>
      </c>
      <c r="Q19">
        <f>H19</f>
        <v>297.72727272727275</v>
      </c>
      <c r="R19">
        <f>C19</f>
        <v>33</v>
      </c>
      <c r="S19">
        <f>H19</f>
        <v>297.72727272727275</v>
      </c>
      <c r="T19">
        <f>IF(I59="","",I59)</f>
        <v>2.5</v>
      </c>
      <c r="U19">
        <f>IF(H59="","",H59)</f>
        <v>205</v>
      </c>
    </row>
    <row r="20" spans="1:21" x14ac:dyDescent="0.45">
      <c r="A20" s="6">
        <v>45944</v>
      </c>
      <c r="B20">
        <v>60</v>
      </c>
      <c r="C20">
        <v>49</v>
      </c>
      <c r="D20">
        <v>90</v>
      </c>
      <c r="E20">
        <v>65</v>
      </c>
      <c r="F20">
        <v>25</v>
      </c>
      <c r="G20">
        <v>65.5</v>
      </c>
      <c r="H20" s="7">
        <f t="shared" si="0"/>
        <v>262</v>
      </c>
      <c r="J20" t="s">
        <v>22</v>
      </c>
      <c r="P20">
        <f>B20</f>
        <v>60</v>
      </c>
      <c r="Q20">
        <f>H20</f>
        <v>262</v>
      </c>
      <c r="R20">
        <f>C20</f>
        <v>49</v>
      </c>
      <c r="S20">
        <f>H20</f>
        <v>262</v>
      </c>
      <c r="T20">
        <f>IF(I60="","",I60)</f>
        <v>2.5</v>
      </c>
      <c r="U20">
        <f>IF(H60="","",H60)</f>
        <v>219.64285714285717</v>
      </c>
    </row>
    <row r="21" spans="1:21" x14ac:dyDescent="0.45">
      <c r="A21" s="6">
        <v>38640</v>
      </c>
      <c r="B21">
        <v>59</v>
      </c>
      <c r="C21">
        <v>50</v>
      </c>
      <c r="D21">
        <v>90</v>
      </c>
      <c r="E21">
        <v>65</v>
      </c>
      <c r="F21">
        <v>25</v>
      </c>
      <c r="G21">
        <v>65.5</v>
      </c>
      <c r="H21" s="7">
        <f t="shared" si="0"/>
        <v>262</v>
      </c>
      <c r="P21">
        <f>B21</f>
        <v>59</v>
      </c>
      <c r="Q21">
        <f>H21</f>
        <v>262</v>
      </c>
      <c r="R21">
        <f>C21</f>
        <v>50</v>
      </c>
      <c r="S21">
        <f>H21</f>
        <v>262</v>
      </c>
      <c r="T21">
        <f>IF(I61="","",I61)</f>
        <v>2.2999999999999998</v>
      </c>
      <c r="U21">
        <f>IF(H61="","",H61)</f>
        <v>157.69230769230771</v>
      </c>
    </row>
    <row r="22" spans="1:21" x14ac:dyDescent="0.45">
      <c r="A22" s="6">
        <v>45946</v>
      </c>
      <c r="B22">
        <v>56</v>
      </c>
      <c r="C22">
        <v>39</v>
      </c>
      <c r="D22">
        <v>90</v>
      </c>
      <c r="E22">
        <v>66</v>
      </c>
      <c r="F22">
        <v>24</v>
      </c>
      <c r="G22">
        <v>65.5</v>
      </c>
      <c r="H22" s="7">
        <f t="shared" si="0"/>
        <v>272.91666666666669</v>
      </c>
      <c r="P22">
        <f>B22</f>
        <v>56</v>
      </c>
      <c r="Q22">
        <f>H22</f>
        <v>272.91666666666669</v>
      </c>
      <c r="R22">
        <f>C22</f>
        <v>39</v>
      </c>
      <c r="S22">
        <f>H22</f>
        <v>272.91666666666669</v>
      </c>
      <c r="T22" t="str">
        <f>IF(I62="","",I62)</f>
        <v/>
      </c>
      <c r="U22">
        <f>IF(H62="","",H62)</f>
        <v>212.06896551724137</v>
      </c>
    </row>
    <row r="23" spans="1:21" x14ac:dyDescent="0.45">
      <c r="A23" s="6">
        <v>45953</v>
      </c>
      <c r="B23">
        <v>57</v>
      </c>
      <c r="C23">
        <v>39</v>
      </c>
      <c r="D23">
        <v>90</v>
      </c>
      <c r="E23">
        <v>67</v>
      </c>
      <c r="F23">
        <v>23</v>
      </c>
      <c r="G23">
        <v>65.5</v>
      </c>
      <c r="H23" s="7">
        <f t="shared" si="0"/>
        <v>284.78260869565219</v>
      </c>
      <c r="P23">
        <f>B23</f>
        <v>57</v>
      </c>
      <c r="Q23">
        <f>H23</f>
        <v>284.78260869565219</v>
      </c>
      <c r="R23">
        <f>C23</f>
        <v>39</v>
      </c>
      <c r="S23">
        <f>H23</f>
        <v>284.78260869565219</v>
      </c>
      <c r="T23">
        <f>IF(I63="","",I63)</f>
        <v>2.7</v>
      </c>
      <c r="U23">
        <f>IF(H63="","",H63)</f>
        <v>236.53846153846155</v>
      </c>
    </row>
    <row r="24" spans="1:21" x14ac:dyDescent="0.45">
      <c r="A24" s="6">
        <v>45959</v>
      </c>
      <c r="B24">
        <v>54</v>
      </c>
      <c r="C24">
        <v>43</v>
      </c>
      <c r="D24">
        <v>90</v>
      </c>
      <c r="E24">
        <v>68</v>
      </c>
      <c r="F24">
        <v>22</v>
      </c>
      <c r="G24">
        <v>65</v>
      </c>
      <c r="H24" s="7">
        <f t="shared" ref="H24:H38" si="1">(100/F24)*65</f>
        <v>295.4545454545455</v>
      </c>
      <c r="P24">
        <f>B24</f>
        <v>54</v>
      </c>
      <c r="Q24">
        <f>H24</f>
        <v>295.4545454545455</v>
      </c>
      <c r="R24">
        <f>C24</f>
        <v>43</v>
      </c>
      <c r="S24">
        <f>H24</f>
        <v>295.4545454545455</v>
      </c>
      <c r="T24">
        <f>IF(I64="","",I64)</f>
        <v>2.9</v>
      </c>
      <c r="U24">
        <f>IF(H64="","",H64)</f>
        <v>227.77777777777777</v>
      </c>
    </row>
    <row r="25" spans="1:21" x14ac:dyDescent="0.45">
      <c r="A25" s="6">
        <v>45960</v>
      </c>
      <c r="B25">
        <v>59</v>
      </c>
      <c r="C25">
        <v>46</v>
      </c>
      <c r="D25">
        <v>90</v>
      </c>
      <c r="E25">
        <v>67</v>
      </c>
      <c r="F25">
        <v>23</v>
      </c>
      <c r="G25">
        <v>65</v>
      </c>
      <c r="H25" s="7">
        <f t="shared" si="1"/>
        <v>282.60869565217388</v>
      </c>
      <c r="P25">
        <f>B25</f>
        <v>59</v>
      </c>
      <c r="Q25">
        <f>H25</f>
        <v>282.60869565217388</v>
      </c>
      <c r="R25">
        <f>C25</f>
        <v>46</v>
      </c>
      <c r="S25">
        <f>H25</f>
        <v>282.60869565217388</v>
      </c>
      <c r="T25">
        <f>IF(I65="","",I65)</f>
        <v>2.6</v>
      </c>
      <c r="U25">
        <f>IF(H65="","",H65)</f>
        <v>232.14285714285717</v>
      </c>
    </row>
    <row r="26" spans="1:21" ht="14.65" thickBot="1" x14ac:dyDescent="0.5">
      <c r="A26" s="6">
        <v>45961</v>
      </c>
      <c r="B26">
        <v>54</v>
      </c>
      <c r="C26">
        <v>41</v>
      </c>
      <c r="D26">
        <v>90</v>
      </c>
      <c r="E26">
        <v>67</v>
      </c>
      <c r="F26">
        <v>23</v>
      </c>
      <c r="G26">
        <v>65</v>
      </c>
      <c r="H26" s="10">
        <f t="shared" si="1"/>
        <v>282.60869565217388</v>
      </c>
      <c r="P26">
        <f>B26</f>
        <v>54</v>
      </c>
      <c r="Q26">
        <f>H26</f>
        <v>282.60869565217388</v>
      </c>
      <c r="R26">
        <f>C26</f>
        <v>41</v>
      </c>
      <c r="S26">
        <f>H26</f>
        <v>282.60869565217388</v>
      </c>
      <c r="T26">
        <f>IF(I66="","",I66)</f>
        <v>2.5</v>
      </c>
      <c r="U26">
        <f>IF(H66="","",H66)</f>
        <v>260</v>
      </c>
    </row>
    <row r="27" spans="1:21" x14ac:dyDescent="0.45">
      <c r="A27" s="3">
        <v>45964</v>
      </c>
      <c r="B27" s="4">
        <v>59</v>
      </c>
      <c r="C27" s="4">
        <v>43</v>
      </c>
      <c r="D27" s="4">
        <v>90</v>
      </c>
      <c r="E27" s="4">
        <v>66</v>
      </c>
      <c r="F27" s="4">
        <v>24</v>
      </c>
      <c r="G27" s="4">
        <v>65</v>
      </c>
      <c r="H27" s="7">
        <f t="shared" si="1"/>
        <v>270.83333333333337</v>
      </c>
      <c r="P27">
        <f>B27</f>
        <v>59</v>
      </c>
      <c r="Q27">
        <f>H27</f>
        <v>270.83333333333337</v>
      </c>
      <c r="R27">
        <f>C27</f>
        <v>43</v>
      </c>
      <c r="S27">
        <f>H27</f>
        <v>270.83333333333337</v>
      </c>
      <c r="T27">
        <f>IF(I67="","",I67)</f>
        <v>3</v>
      </c>
      <c r="U27">
        <f>IF(H67="","",H67)</f>
        <v>260</v>
      </c>
    </row>
    <row r="28" spans="1:21" x14ac:dyDescent="0.45">
      <c r="A28" s="6">
        <v>45967</v>
      </c>
      <c r="B28">
        <v>52</v>
      </c>
      <c r="C28">
        <v>32</v>
      </c>
      <c r="D28">
        <v>90</v>
      </c>
      <c r="E28">
        <v>67</v>
      </c>
      <c r="F28">
        <v>23</v>
      </c>
      <c r="G28">
        <v>65</v>
      </c>
      <c r="H28" s="7">
        <f t="shared" si="1"/>
        <v>282.60869565217388</v>
      </c>
      <c r="P28">
        <f>B28</f>
        <v>52</v>
      </c>
      <c r="Q28">
        <f>H28</f>
        <v>282.60869565217388</v>
      </c>
      <c r="R28">
        <f>C28</f>
        <v>32</v>
      </c>
      <c r="S28">
        <f>H28</f>
        <v>282.60869565217388</v>
      </c>
      <c r="T28">
        <f>IF(I68="","",I68)</f>
        <v>3</v>
      </c>
      <c r="U28">
        <f>IF(H68="","",H68)</f>
        <v>267.39130434782606</v>
      </c>
    </row>
    <row r="29" spans="1:21" x14ac:dyDescent="0.45">
      <c r="A29" s="6">
        <v>45968</v>
      </c>
      <c r="B29">
        <v>57</v>
      </c>
      <c r="C29">
        <v>28</v>
      </c>
      <c r="D29">
        <v>90</v>
      </c>
      <c r="E29">
        <v>67</v>
      </c>
      <c r="F29">
        <v>23</v>
      </c>
      <c r="G29">
        <v>65</v>
      </c>
      <c r="H29" s="7">
        <f t="shared" si="1"/>
        <v>282.60869565217388</v>
      </c>
      <c r="P29">
        <f>B29</f>
        <v>57</v>
      </c>
      <c r="Q29">
        <f>H29</f>
        <v>282.60869565217388</v>
      </c>
      <c r="R29">
        <f>C29</f>
        <v>28</v>
      </c>
      <c r="S29">
        <f>H29</f>
        <v>282.60869565217388</v>
      </c>
      <c r="T29">
        <f>IF(I69="","",I69)</f>
        <v>3</v>
      </c>
      <c r="U29">
        <f>IF(H69="","",H69)</f>
        <v>267.39130434782606</v>
      </c>
    </row>
    <row r="30" spans="1:21" x14ac:dyDescent="0.45">
      <c r="A30" s="6">
        <v>45973</v>
      </c>
      <c r="B30">
        <v>48</v>
      </c>
      <c r="C30">
        <v>37</v>
      </c>
      <c r="D30">
        <v>90</v>
      </c>
      <c r="E30">
        <v>65</v>
      </c>
      <c r="F30">
        <v>25</v>
      </c>
      <c r="G30">
        <v>65</v>
      </c>
      <c r="H30" s="7">
        <f t="shared" si="1"/>
        <v>260</v>
      </c>
      <c r="P30">
        <f>B30</f>
        <v>48</v>
      </c>
      <c r="Q30">
        <f>H30</f>
        <v>260</v>
      </c>
      <c r="R30">
        <f>C30</f>
        <v>37</v>
      </c>
      <c r="S30">
        <f>H30</f>
        <v>260</v>
      </c>
      <c r="T30">
        <f>IF(I70="","",I70)</f>
        <v>3</v>
      </c>
      <c r="U30">
        <f>IF(H70="","",H70)</f>
        <v>267.39130434782606</v>
      </c>
    </row>
    <row r="31" spans="1:21" x14ac:dyDescent="0.45">
      <c r="A31" s="6">
        <v>45978</v>
      </c>
      <c r="B31">
        <v>43</v>
      </c>
      <c r="C31">
        <v>30</v>
      </c>
      <c r="D31">
        <v>90</v>
      </c>
      <c r="E31">
        <v>64</v>
      </c>
      <c r="F31">
        <v>26</v>
      </c>
      <c r="G31">
        <v>65</v>
      </c>
      <c r="H31" s="7">
        <f t="shared" si="1"/>
        <v>250</v>
      </c>
      <c r="P31">
        <f>B31</f>
        <v>43</v>
      </c>
      <c r="Q31">
        <f>H31</f>
        <v>250</v>
      </c>
      <c r="R31">
        <f>C31</f>
        <v>30</v>
      </c>
      <c r="S31">
        <f>H31</f>
        <v>250</v>
      </c>
      <c r="T31">
        <f>IF(I71="","",I71)</f>
        <v>3.1</v>
      </c>
      <c r="U31">
        <f>IF(H71="","",H71)</f>
        <v>279.54545454545456</v>
      </c>
    </row>
    <row r="32" spans="1:21" x14ac:dyDescent="0.45">
      <c r="A32" s="11">
        <v>45979</v>
      </c>
      <c r="B32">
        <v>45</v>
      </c>
      <c r="C32">
        <v>30</v>
      </c>
      <c r="D32">
        <v>90</v>
      </c>
      <c r="E32">
        <v>66</v>
      </c>
      <c r="F32">
        <v>24</v>
      </c>
      <c r="G32">
        <v>65</v>
      </c>
      <c r="H32" s="7">
        <f t="shared" si="1"/>
        <v>270.83333333333337</v>
      </c>
      <c r="P32">
        <f>B32</f>
        <v>45</v>
      </c>
      <c r="Q32">
        <f>H32</f>
        <v>270.83333333333337</v>
      </c>
      <c r="R32">
        <f>C32</f>
        <v>30</v>
      </c>
      <c r="S32">
        <f>H32</f>
        <v>270.83333333333337</v>
      </c>
      <c r="T32">
        <f>IF(I72="","",I72)</f>
        <v>2.8</v>
      </c>
      <c r="U32">
        <f>IF(H72="","",H72)</f>
        <v>236.53846153846155</v>
      </c>
    </row>
    <row r="33" spans="1:21" x14ac:dyDescent="0.45">
      <c r="A33" s="6">
        <v>45980</v>
      </c>
      <c r="B33">
        <v>46</v>
      </c>
      <c r="C33">
        <v>27</v>
      </c>
      <c r="D33">
        <v>90</v>
      </c>
      <c r="E33">
        <v>66</v>
      </c>
      <c r="F33">
        <v>24</v>
      </c>
      <c r="G33">
        <v>65</v>
      </c>
      <c r="H33" s="7">
        <f t="shared" si="1"/>
        <v>270.83333333333337</v>
      </c>
      <c r="P33">
        <f>B33</f>
        <v>46</v>
      </c>
      <c r="Q33">
        <f>H33</f>
        <v>270.83333333333337</v>
      </c>
      <c r="R33">
        <f>C33</f>
        <v>27</v>
      </c>
      <c r="S33">
        <f>H33</f>
        <v>270.83333333333337</v>
      </c>
      <c r="T33">
        <f>IF(I73="","",I73)</f>
        <v>3.1</v>
      </c>
      <c r="U33">
        <f>IF(H73="","",H73)</f>
        <v>246</v>
      </c>
    </row>
    <row r="34" spans="1:21" x14ac:dyDescent="0.45">
      <c r="A34" s="6">
        <v>45982</v>
      </c>
      <c r="B34">
        <v>52</v>
      </c>
      <c r="C34">
        <v>39</v>
      </c>
      <c r="D34">
        <v>92</v>
      </c>
      <c r="E34">
        <v>69</v>
      </c>
      <c r="F34">
        <v>23</v>
      </c>
      <c r="G34">
        <v>65</v>
      </c>
      <c r="H34" s="7">
        <f t="shared" si="1"/>
        <v>282.60869565217388</v>
      </c>
      <c r="P34">
        <f>B34</f>
        <v>52</v>
      </c>
      <c r="Q34">
        <f>H34</f>
        <v>282.60869565217388</v>
      </c>
      <c r="R34">
        <f>C34</f>
        <v>39</v>
      </c>
      <c r="S34">
        <f>H34</f>
        <v>282.60869565217388</v>
      </c>
      <c r="T34">
        <f>IF(I74="","",I74)</f>
        <v>3.1</v>
      </c>
      <c r="U34">
        <f>IF(H74="","",H74)</f>
        <v>267.39130434782606</v>
      </c>
    </row>
    <row r="35" spans="1:21" x14ac:dyDescent="0.45">
      <c r="A35" s="6">
        <v>45986</v>
      </c>
      <c r="B35">
        <v>55</v>
      </c>
      <c r="C35">
        <v>46</v>
      </c>
      <c r="D35">
        <v>90</v>
      </c>
      <c r="E35">
        <v>64</v>
      </c>
      <c r="F35">
        <v>26</v>
      </c>
      <c r="G35">
        <v>65</v>
      </c>
      <c r="H35" s="7">
        <f t="shared" si="1"/>
        <v>250</v>
      </c>
      <c r="P35">
        <f>B35</f>
        <v>55</v>
      </c>
      <c r="Q35">
        <f>H35</f>
        <v>250</v>
      </c>
      <c r="R35">
        <f>C35</f>
        <v>46</v>
      </c>
      <c r="S35">
        <f>H35</f>
        <v>250</v>
      </c>
      <c r="T35">
        <f>IF(I75="","",I75)</f>
        <v>3.1</v>
      </c>
      <c r="U35">
        <f>IF(H75="","",H75)</f>
        <v>267.39130434782606</v>
      </c>
    </row>
    <row r="36" spans="1:21" ht="14.65" thickBot="1" x14ac:dyDescent="0.5">
      <c r="A36" s="6">
        <v>45988</v>
      </c>
      <c r="B36">
        <v>61</v>
      </c>
      <c r="C36">
        <v>36</v>
      </c>
      <c r="D36">
        <v>75</v>
      </c>
      <c r="E36">
        <v>53</v>
      </c>
      <c r="F36">
        <v>22</v>
      </c>
      <c r="G36">
        <v>65</v>
      </c>
      <c r="H36" s="10">
        <f t="shared" si="1"/>
        <v>295.4545454545455</v>
      </c>
      <c r="P36">
        <f>B36</f>
        <v>61</v>
      </c>
      <c r="Q36">
        <f>H36</f>
        <v>295.4545454545455</v>
      </c>
      <c r="R36">
        <f>C36</f>
        <v>36</v>
      </c>
      <c r="S36">
        <f>H36</f>
        <v>295.4545454545455</v>
      </c>
      <c r="T36">
        <f>IF(I76="","",I76)</f>
        <v>3.3</v>
      </c>
      <c r="U36">
        <f>IF(H76="","",H76)</f>
        <v>270.83333333333337</v>
      </c>
    </row>
    <row r="37" spans="1:21" x14ac:dyDescent="0.45">
      <c r="A37" s="3">
        <v>45992</v>
      </c>
      <c r="B37" s="4">
        <v>39</v>
      </c>
      <c r="C37" s="4">
        <v>23</v>
      </c>
      <c r="D37" s="4">
        <v>86</v>
      </c>
      <c r="E37" s="4">
        <v>59</v>
      </c>
      <c r="F37" s="4">
        <v>27</v>
      </c>
      <c r="G37" s="4">
        <v>65</v>
      </c>
      <c r="H37" s="7">
        <f t="shared" si="1"/>
        <v>240.74074074074073</v>
      </c>
      <c r="P37">
        <f>B37</f>
        <v>39</v>
      </c>
      <c r="Q37">
        <f>H37</f>
        <v>240.74074074074073</v>
      </c>
      <c r="R37">
        <f>C37</f>
        <v>23</v>
      </c>
      <c r="S37">
        <f>H37</f>
        <v>240.74074074074073</v>
      </c>
      <c r="T37">
        <f>IF(I77="","",I77)</f>
        <v>3.5</v>
      </c>
      <c r="U37">
        <f>IF(H77="","",H77)</f>
        <v>295.4545454545455</v>
      </c>
    </row>
    <row r="38" spans="1:21" x14ac:dyDescent="0.45">
      <c r="A38" s="12" t="s">
        <v>8</v>
      </c>
      <c r="B38">
        <v>36</v>
      </c>
      <c r="C38">
        <v>25</v>
      </c>
      <c r="D38">
        <v>90</v>
      </c>
      <c r="E38">
        <v>64</v>
      </c>
      <c r="F38">
        <v>26</v>
      </c>
      <c r="G38">
        <v>65</v>
      </c>
      <c r="H38" s="7">
        <f t="shared" si="1"/>
        <v>250</v>
      </c>
      <c r="P38">
        <f>B38</f>
        <v>36</v>
      </c>
      <c r="Q38">
        <f>H38</f>
        <v>250</v>
      </c>
      <c r="R38">
        <f>C38</f>
        <v>25</v>
      </c>
      <c r="S38">
        <f>H38</f>
        <v>250</v>
      </c>
      <c r="T38">
        <f>IF(I78="","",I78)</f>
        <v>3.7</v>
      </c>
      <c r="U38">
        <f>IF(H78="","",H78)</f>
        <v>279.54545454545456</v>
      </c>
    </row>
    <row r="39" spans="1:21" x14ac:dyDescent="0.45">
      <c r="A39" s="6">
        <v>45994</v>
      </c>
      <c r="B39">
        <v>39</v>
      </c>
      <c r="C39">
        <v>25</v>
      </c>
      <c r="D39">
        <v>90</v>
      </c>
      <c r="E39">
        <v>65</v>
      </c>
      <c r="F39">
        <v>25</v>
      </c>
      <c r="G39">
        <v>61.5</v>
      </c>
      <c r="H39" s="7">
        <f>(100/F39)*61.5</f>
        <v>246</v>
      </c>
      <c r="P39">
        <f>B39</f>
        <v>39</v>
      </c>
      <c r="Q39">
        <f>H39</f>
        <v>246</v>
      </c>
      <c r="R39">
        <f>C39</f>
        <v>25</v>
      </c>
      <c r="S39">
        <f>H39</f>
        <v>246</v>
      </c>
      <c r="T39">
        <f>IF(I79="","",I79)</f>
        <v>3.1</v>
      </c>
      <c r="U39">
        <f>IF(H79="","",H79)</f>
        <v>267.39130434782606</v>
      </c>
    </row>
    <row r="40" spans="1:21" ht="14.65" thickBot="1" x14ac:dyDescent="0.5">
      <c r="A40" s="8">
        <v>45996</v>
      </c>
      <c r="B40" s="9">
        <v>28</v>
      </c>
      <c r="C40" s="9">
        <v>10</v>
      </c>
      <c r="D40" s="9">
        <v>90</v>
      </c>
      <c r="E40" s="9">
        <v>62</v>
      </c>
      <c r="F40" s="9">
        <v>28</v>
      </c>
      <c r="G40" s="9">
        <v>65</v>
      </c>
      <c r="H40" s="10">
        <f>(100/F40)*65</f>
        <v>232.14285714285717</v>
      </c>
      <c r="P40">
        <f>B40</f>
        <v>28</v>
      </c>
      <c r="Q40">
        <f>H40</f>
        <v>232.14285714285717</v>
      </c>
      <c r="R40">
        <f>C40</f>
        <v>10</v>
      </c>
      <c r="S40">
        <f>H40</f>
        <v>232.14285714285717</v>
      </c>
      <c r="T40">
        <f>IF(I80="","",I80)</f>
        <v>3.5</v>
      </c>
      <c r="U40">
        <f>IF(H80="","",H80)</f>
        <v>279.54545454545456</v>
      </c>
    </row>
    <row r="41" spans="1:21" x14ac:dyDescent="0.45">
      <c r="A41" s="2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H41" s="2" t="s">
        <v>9</v>
      </c>
      <c r="I41" s="2" t="s">
        <v>14</v>
      </c>
      <c r="P41">
        <f>B42</f>
        <v>28</v>
      </c>
      <c r="Q41">
        <f>H42</f>
        <v>232.14285714285717</v>
      </c>
      <c r="R41">
        <f>C42</f>
        <v>9</v>
      </c>
      <c r="S41">
        <f>H42</f>
        <v>232.14285714285717</v>
      </c>
      <c r="T41">
        <f>IF(I81="","",I81)</f>
        <v>3.1</v>
      </c>
      <c r="U41">
        <f>IF(H81="","",H81)</f>
        <v>256.25</v>
      </c>
    </row>
    <row r="42" spans="1:21" x14ac:dyDescent="0.45">
      <c r="A42" s="1">
        <v>46000</v>
      </c>
      <c r="B42">
        <v>28</v>
      </c>
      <c r="C42">
        <v>9</v>
      </c>
      <c r="D42">
        <v>90</v>
      </c>
      <c r="E42">
        <v>62</v>
      </c>
      <c r="F42">
        <v>28</v>
      </c>
      <c r="G42">
        <v>65</v>
      </c>
      <c r="H42">
        <f t="shared" ref="H42:H57" si="2">(100/F42)*65</f>
        <v>232.14285714285717</v>
      </c>
      <c r="I42">
        <v>2.7</v>
      </c>
      <c r="P42">
        <f>B43</f>
        <v>39</v>
      </c>
      <c r="Q42">
        <f>H43</f>
        <v>240.74074074074073</v>
      </c>
      <c r="R42">
        <f>C43</f>
        <v>28</v>
      </c>
      <c r="S42">
        <f>H43</f>
        <v>240.74074074074073</v>
      </c>
      <c r="T42">
        <f>IF(I82="","",I82)</f>
        <v>3.3</v>
      </c>
      <c r="U42">
        <f>IF(H82="","",H82)</f>
        <v>292.85714285714283</v>
      </c>
    </row>
    <row r="43" spans="1:21" x14ac:dyDescent="0.45">
      <c r="A43" s="1">
        <v>46001</v>
      </c>
      <c r="B43">
        <v>39</v>
      </c>
      <c r="C43">
        <v>28</v>
      </c>
      <c r="D43">
        <v>90</v>
      </c>
      <c r="E43">
        <v>63</v>
      </c>
      <c r="F43">
        <v>27</v>
      </c>
      <c r="G43">
        <v>65</v>
      </c>
      <c r="H43">
        <f t="shared" si="2"/>
        <v>240.74074074074073</v>
      </c>
      <c r="I43">
        <v>2.8</v>
      </c>
      <c r="P43">
        <f>B44</f>
        <v>30</v>
      </c>
      <c r="Q43">
        <f>H44</f>
        <v>240.74074074074073</v>
      </c>
      <c r="R43">
        <f>C44</f>
        <v>19</v>
      </c>
      <c r="S43">
        <f>H44</f>
        <v>240.74074074074073</v>
      </c>
      <c r="T43">
        <f>IF(I83="","",I83)</f>
        <v>3.1</v>
      </c>
      <c r="U43">
        <f>IF(H83="","",H83)</f>
        <v>256.25</v>
      </c>
    </row>
    <row r="44" spans="1:21" x14ac:dyDescent="0.45">
      <c r="A44" s="1">
        <v>46002</v>
      </c>
      <c r="B44">
        <v>30</v>
      </c>
      <c r="C44">
        <v>19</v>
      </c>
      <c r="D44">
        <v>90</v>
      </c>
      <c r="E44">
        <v>63</v>
      </c>
      <c r="F44">
        <v>27</v>
      </c>
      <c r="G44">
        <v>65</v>
      </c>
      <c r="H44">
        <f t="shared" si="2"/>
        <v>240.74074074074073</v>
      </c>
      <c r="I44">
        <v>2.8</v>
      </c>
      <c r="P44">
        <f>B45</f>
        <v>34</v>
      </c>
      <c r="Q44">
        <f>H45</f>
        <v>240.74074074074073</v>
      </c>
      <c r="R44">
        <f>C45</f>
        <v>19</v>
      </c>
      <c r="S44">
        <f>H45</f>
        <v>240.74074074074073</v>
      </c>
      <c r="T44">
        <f>IF(I84="","",I84)</f>
        <v>3.3</v>
      </c>
      <c r="U44">
        <f>IF(H84="","",H84)</f>
        <v>279.54545454545456</v>
      </c>
    </row>
    <row r="45" spans="1:21" x14ac:dyDescent="0.45">
      <c r="A45" s="1">
        <v>46003</v>
      </c>
      <c r="B45">
        <v>34</v>
      </c>
      <c r="C45">
        <v>19</v>
      </c>
      <c r="D45">
        <v>90</v>
      </c>
      <c r="E45">
        <v>63</v>
      </c>
      <c r="F45">
        <v>27</v>
      </c>
      <c r="G45">
        <v>65</v>
      </c>
      <c r="H45">
        <f t="shared" si="2"/>
        <v>240.74074074074073</v>
      </c>
      <c r="I45">
        <v>2.7</v>
      </c>
      <c r="P45">
        <f>B46</f>
        <v>28</v>
      </c>
      <c r="Q45">
        <f>H46</f>
        <v>224.13793103448273</v>
      </c>
      <c r="R45">
        <f>C46</f>
        <v>18</v>
      </c>
      <c r="S45">
        <f>H46</f>
        <v>224.13793103448273</v>
      </c>
      <c r="T45">
        <f>IF(I85="","",I85)</f>
        <v>3.5</v>
      </c>
      <c r="U45">
        <f>IF(H85="","",H85)</f>
        <v>292.85714285714283</v>
      </c>
    </row>
    <row r="46" spans="1:21" x14ac:dyDescent="0.45">
      <c r="A46" s="1">
        <v>46006</v>
      </c>
      <c r="B46">
        <v>28</v>
      </c>
      <c r="C46">
        <v>18</v>
      </c>
      <c r="D46">
        <v>89</v>
      </c>
      <c r="E46">
        <v>60</v>
      </c>
      <c r="F46">
        <v>29</v>
      </c>
      <c r="G46">
        <v>65</v>
      </c>
      <c r="H46">
        <f t="shared" si="2"/>
        <v>224.13793103448273</v>
      </c>
      <c r="I46">
        <v>2.7</v>
      </c>
      <c r="P46">
        <f>B47</f>
        <v>30</v>
      </c>
      <c r="Q46">
        <f>H47</f>
        <v>250</v>
      </c>
      <c r="R46">
        <f>C47</f>
        <v>21</v>
      </c>
      <c r="S46">
        <f>H47</f>
        <v>250</v>
      </c>
      <c r="T46">
        <f>IF(I86="","",I86)</f>
        <v>3.7</v>
      </c>
      <c r="U46">
        <f>IF(H86="","",H86)</f>
        <v>292.85714285714283</v>
      </c>
    </row>
    <row r="47" spans="1:21" x14ac:dyDescent="0.45">
      <c r="A47" s="1">
        <v>46007</v>
      </c>
      <c r="B47">
        <v>30</v>
      </c>
      <c r="C47">
        <v>21</v>
      </c>
      <c r="D47">
        <v>90</v>
      </c>
      <c r="E47">
        <v>64</v>
      </c>
      <c r="F47">
        <v>26</v>
      </c>
      <c r="G47">
        <v>65</v>
      </c>
      <c r="H47">
        <f t="shared" si="2"/>
        <v>250</v>
      </c>
      <c r="I47">
        <v>2.8</v>
      </c>
      <c r="P47">
        <f>B48</f>
        <v>43</v>
      </c>
      <c r="Q47">
        <f>H48</f>
        <v>250</v>
      </c>
      <c r="R47">
        <f>C48</f>
        <v>25</v>
      </c>
      <c r="S47">
        <f>H48</f>
        <v>250</v>
      </c>
      <c r="T47">
        <f>IF(I87="","",I87)</f>
        <v>3.7</v>
      </c>
      <c r="U47">
        <f>IF(H87="","",H87)</f>
        <v>307.5</v>
      </c>
    </row>
    <row r="48" spans="1:21" ht="14.65" thickBot="1" x14ac:dyDescent="0.5">
      <c r="A48" s="13">
        <v>46008</v>
      </c>
      <c r="B48" s="9">
        <v>43</v>
      </c>
      <c r="C48" s="9">
        <v>25</v>
      </c>
      <c r="D48" s="9">
        <v>90</v>
      </c>
      <c r="E48" s="9">
        <v>64</v>
      </c>
      <c r="F48" s="9">
        <v>26</v>
      </c>
      <c r="G48" s="9">
        <v>65</v>
      </c>
      <c r="H48" s="9">
        <f t="shared" si="2"/>
        <v>250</v>
      </c>
      <c r="I48" s="9">
        <v>2.8</v>
      </c>
      <c r="P48">
        <f>B49</f>
        <v>39</v>
      </c>
      <c r="Q48">
        <f>H49</f>
        <v>270.83333333333337</v>
      </c>
      <c r="R48">
        <f>C49</f>
        <v>34</v>
      </c>
      <c r="S48">
        <f>H49</f>
        <v>270.83333333333337</v>
      </c>
      <c r="T48">
        <f>IF(I88="","",I88)</f>
        <v>3.7</v>
      </c>
      <c r="U48">
        <f>IF(H88="","",H88)</f>
        <v>307.5</v>
      </c>
    </row>
    <row r="49" spans="1:19" x14ac:dyDescent="0.45">
      <c r="A49" s="1">
        <v>46028</v>
      </c>
      <c r="B49">
        <v>39</v>
      </c>
      <c r="C49">
        <v>34</v>
      </c>
      <c r="D49">
        <v>90</v>
      </c>
      <c r="E49">
        <v>66</v>
      </c>
      <c r="F49">
        <v>24</v>
      </c>
      <c r="G49">
        <v>65</v>
      </c>
      <c r="H49">
        <f t="shared" si="2"/>
        <v>270.83333333333337</v>
      </c>
      <c r="I49">
        <v>3</v>
      </c>
      <c r="P49">
        <f>B50</f>
        <v>45</v>
      </c>
      <c r="Q49">
        <f>H50</f>
        <v>224.13793103448273</v>
      </c>
      <c r="R49">
        <f>C50</f>
        <v>32</v>
      </c>
      <c r="S49">
        <f>H50</f>
        <v>224.13793103448273</v>
      </c>
    </row>
    <row r="50" spans="1:19" x14ac:dyDescent="0.45">
      <c r="A50" s="1">
        <v>46029</v>
      </c>
      <c r="B50">
        <v>45</v>
      </c>
      <c r="C50">
        <v>32</v>
      </c>
      <c r="D50">
        <v>67</v>
      </c>
      <c r="E50">
        <v>38</v>
      </c>
      <c r="F50">
        <v>29</v>
      </c>
      <c r="G50">
        <v>65</v>
      </c>
      <c r="H50">
        <f t="shared" si="2"/>
        <v>224.13793103448273</v>
      </c>
      <c r="I50">
        <v>3</v>
      </c>
      <c r="P50">
        <f>B51</f>
        <v>49</v>
      </c>
      <c r="Q50">
        <f>H51</f>
        <v>260</v>
      </c>
      <c r="R50">
        <f>C51</f>
        <v>39</v>
      </c>
      <c r="S50">
        <f>H51</f>
        <v>260</v>
      </c>
    </row>
    <row r="51" spans="1:19" x14ac:dyDescent="0.45">
      <c r="A51" s="1">
        <v>46031</v>
      </c>
      <c r="B51">
        <v>49</v>
      </c>
      <c r="C51">
        <v>39</v>
      </c>
      <c r="D51">
        <v>89</v>
      </c>
      <c r="E51">
        <v>64</v>
      </c>
      <c r="F51">
        <v>25</v>
      </c>
      <c r="G51">
        <v>65</v>
      </c>
      <c r="H51">
        <f t="shared" si="2"/>
        <v>260</v>
      </c>
      <c r="I51">
        <v>3.1</v>
      </c>
      <c r="P51">
        <f>B52</f>
        <v>43</v>
      </c>
      <c r="Q51">
        <f>H52</f>
        <v>240.74074074074073</v>
      </c>
      <c r="R51">
        <f>C52</f>
        <v>30</v>
      </c>
      <c r="S51">
        <f>H52</f>
        <v>240.74074074074073</v>
      </c>
    </row>
    <row r="52" spans="1:19" x14ac:dyDescent="0.45">
      <c r="A52" s="1">
        <v>46034</v>
      </c>
      <c r="B52">
        <v>43</v>
      </c>
      <c r="C52">
        <v>30</v>
      </c>
      <c r="D52">
        <v>90</v>
      </c>
      <c r="E52">
        <v>63</v>
      </c>
      <c r="F52">
        <v>27</v>
      </c>
      <c r="G52">
        <v>65</v>
      </c>
      <c r="H52">
        <f t="shared" si="2"/>
        <v>240.74074074074073</v>
      </c>
      <c r="I52">
        <v>2.8</v>
      </c>
      <c r="P52">
        <f>B53</f>
        <v>46</v>
      </c>
      <c r="Q52">
        <f>H53</f>
        <v>250</v>
      </c>
      <c r="R52">
        <f>C53</f>
        <v>36</v>
      </c>
      <c r="S52">
        <f>H53</f>
        <v>250</v>
      </c>
    </row>
    <row r="53" spans="1:19" x14ac:dyDescent="0.45">
      <c r="A53" s="1">
        <v>46036</v>
      </c>
      <c r="B53">
        <v>46</v>
      </c>
      <c r="C53">
        <v>36</v>
      </c>
      <c r="D53">
        <v>90</v>
      </c>
      <c r="E53">
        <v>64</v>
      </c>
      <c r="F53">
        <v>26</v>
      </c>
      <c r="G53">
        <v>65</v>
      </c>
      <c r="H53">
        <f t="shared" si="2"/>
        <v>250</v>
      </c>
      <c r="I53">
        <v>3</v>
      </c>
      <c r="P53">
        <f>B54</f>
        <v>39</v>
      </c>
      <c r="Q53">
        <f>H54</f>
        <v>260</v>
      </c>
      <c r="R53">
        <f>C54</f>
        <v>18</v>
      </c>
      <c r="S53">
        <f>H54</f>
        <v>260</v>
      </c>
    </row>
    <row r="54" spans="1:19" x14ac:dyDescent="0.45">
      <c r="A54" s="1">
        <v>46037</v>
      </c>
      <c r="B54">
        <v>39</v>
      </c>
      <c r="C54">
        <v>18</v>
      </c>
      <c r="D54">
        <v>90</v>
      </c>
      <c r="E54">
        <v>65</v>
      </c>
      <c r="F54">
        <v>25</v>
      </c>
      <c r="G54">
        <v>65</v>
      </c>
      <c r="H54">
        <f t="shared" si="2"/>
        <v>260</v>
      </c>
      <c r="I54">
        <v>3</v>
      </c>
      <c r="P54">
        <f>B55</f>
        <v>20</v>
      </c>
      <c r="Q54">
        <f>H55</f>
        <v>224.13793103448273</v>
      </c>
      <c r="R54">
        <f>C55</f>
        <v>9</v>
      </c>
      <c r="S54">
        <f>H55</f>
        <v>224.13793103448273</v>
      </c>
    </row>
    <row r="55" spans="1:19" x14ac:dyDescent="0.45">
      <c r="A55" s="1">
        <v>46042</v>
      </c>
      <c r="B55">
        <v>20</v>
      </c>
      <c r="C55">
        <v>9</v>
      </c>
      <c r="D55">
        <v>90</v>
      </c>
      <c r="E55">
        <v>61</v>
      </c>
      <c r="F55">
        <v>29</v>
      </c>
      <c r="G55">
        <v>65</v>
      </c>
      <c r="H55">
        <f t="shared" si="2"/>
        <v>224.13793103448273</v>
      </c>
      <c r="I55">
        <v>2.6</v>
      </c>
      <c r="P55">
        <f>B56</f>
        <v>27</v>
      </c>
      <c r="Q55">
        <f>H56</f>
        <v>216.66666666666669</v>
      </c>
      <c r="R55">
        <f>C56</f>
        <v>24</v>
      </c>
      <c r="S55">
        <f>H56</f>
        <v>216.66666666666669</v>
      </c>
    </row>
    <row r="56" spans="1:19" x14ac:dyDescent="0.45">
      <c r="A56" s="1">
        <v>46043</v>
      </c>
      <c r="B56">
        <v>27</v>
      </c>
      <c r="C56">
        <v>24</v>
      </c>
      <c r="D56">
        <v>90</v>
      </c>
      <c r="E56">
        <v>60</v>
      </c>
      <c r="F56">
        <v>30</v>
      </c>
      <c r="G56">
        <v>65</v>
      </c>
      <c r="H56">
        <f t="shared" si="2"/>
        <v>216.66666666666669</v>
      </c>
      <c r="I56">
        <v>2.5</v>
      </c>
      <c r="P56">
        <f>B57</f>
        <v>30</v>
      </c>
      <c r="Q56">
        <f>H57</f>
        <v>240.74074074074073</v>
      </c>
      <c r="R56">
        <f>C57</f>
        <v>7</v>
      </c>
      <c r="S56">
        <f>H57</f>
        <v>240.74074074074073</v>
      </c>
    </row>
    <row r="57" spans="1:19" x14ac:dyDescent="0.45">
      <c r="A57" s="1">
        <v>46045</v>
      </c>
      <c r="B57">
        <v>30</v>
      </c>
      <c r="C57">
        <v>7</v>
      </c>
      <c r="D57">
        <v>90</v>
      </c>
      <c r="E57">
        <v>63</v>
      </c>
      <c r="F57">
        <v>27</v>
      </c>
      <c r="G57">
        <v>65</v>
      </c>
      <c r="H57">
        <f t="shared" si="2"/>
        <v>240.74074074074073</v>
      </c>
      <c r="I57">
        <v>2.7</v>
      </c>
      <c r="P57">
        <f>B58</f>
        <v>19</v>
      </c>
      <c r="Q57">
        <f>H58</f>
        <v>227.77777777777777</v>
      </c>
      <c r="R57">
        <f>C58</f>
        <v>5</v>
      </c>
      <c r="S57">
        <f>H58</f>
        <v>227.77777777777777</v>
      </c>
    </row>
    <row r="58" spans="1:19" x14ac:dyDescent="0.45">
      <c r="A58" s="1">
        <v>46049</v>
      </c>
      <c r="B58">
        <v>19</v>
      </c>
      <c r="C58">
        <v>5</v>
      </c>
      <c r="D58">
        <v>90</v>
      </c>
      <c r="E58">
        <v>63</v>
      </c>
      <c r="F58">
        <v>27</v>
      </c>
      <c r="G58">
        <v>61.5</v>
      </c>
      <c r="H58">
        <f t="shared" ref="H58:H88" si="3">(100/F58)*61.5</f>
        <v>227.77777777777777</v>
      </c>
      <c r="I58">
        <v>2.5</v>
      </c>
      <c r="P58">
        <f>B59</f>
        <v>21</v>
      </c>
      <c r="Q58">
        <f>H59</f>
        <v>205</v>
      </c>
      <c r="R58">
        <f>C59</f>
        <v>3</v>
      </c>
      <c r="S58">
        <f>H59</f>
        <v>205</v>
      </c>
    </row>
    <row r="59" spans="1:19" x14ac:dyDescent="0.45">
      <c r="A59" s="1">
        <v>46050</v>
      </c>
      <c r="B59">
        <v>21</v>
      </c>
      <c r="C59">
        <v>3</v>
      </c>
      <c r="D59">
        <v>90</v>
      </c>
      <c r="E59">
        <v>60</v>
      </c>
      <c r="F59">
        <v>30</v>
      </c>
      <c r="G59">
        <v>61.5</v>
      </c>
      <c r="H59">
        <f t="shared" si="3"/>
        <v>205</v>
      </c>
      <c r="I59">
        <v>2.5</v>
      </c>
      <c r="P59">
        <f>B60</f>
        <v>21</v>
      </c>
      <c r="Q59">
        <f>H60</f>
        <v>219.64285714285717</v>
      </c>
      <c r="R59">
        <f>C60</f>
        <v>5</v>
      </c>
      <c r="S59">
        <f>H60</f>
        <v>219.64285714285717</v>
      </c>
    </row>
    <row r="60" spans="1:19" x14ac:dyDescent="0.45">
      <c r="A60" s="1">
        <v>46051</v>
      </c>
      <c r="B60">
        <v>21</v>
      </c>
      <c r="C60">
        <v>5</v>
      </c>
      <c r="D60">
        <v>90</v>
      </c>
      <c r="E60">
        <v>62</v>
      </c>
      <c r="F60">
        <v>28</v>
      </c>
      <c r="G60">
        <v>61.5</v>
      </c>
      <c r="H60">
        <f t="shared" si="3"/>
        <v>219.64285714285717</v>
      </c>
      <c r="I60">
        <v>2.5</v>
      </c>
      <c r="P60">
        <f>B61</f>
        <v>18</v>
      </c>
      <c r="Q60">
        <f>H61</f>
        <v>157.69230769230771</v>
      </c>
      <c r="R60">
        <f>C61</f>
        <v>-6</v>
      </c>
      <c r="S60">
        <f>H61</f>
        <v>157.69230769230771</v>
      </c>
    </row>
    <row r="61" spans="1:19" ht="14.65" thickBot="1" x14ac:dyDescent="0.5">
      <c r="A61" s="14">
        <v>46052</v>
      </c>
      <c r="B61" s="9">
        <v>18</v>
      </c>
      <c r="C61" s="9">
        <v>-6</v>
      </c>
      <c r="D61" s="9">
        <v>50</v>
      </c>
      <c r="E61" s="9">
        <v>11</v>
      </c>
      <c r="F61" s="9">
        <v>39</v>
      </c>
      <c r="G61" s="9">
        <v>61.5</v>
      </c>
      <c r="H61" s="9">
        <f t="shared" si="3"/>
        <v>157.69230769230771</v>
      </c>
      <c r="I61" s="9">
        <v>2.2999999999999998</v>
      </c>
      <c r="P61">
        <f>B62</f>
        <v>30</v>
      </c>
      <c r="Q61">
        <f>H62</f>
        <v>212.06896551724137</v>
      </c>
      <c r="R61">
        <f>C62</f>
        <v>3</v>
      </c>
      <c r="S61">
        <f>H62</f>
        <v>212.06896551724137</v>
      </c>
    </row>
    <row r="62" spans="1:19" x14ac:dyDescent="0.45">
      <c r="A62" s="1">
        <v>46055</v>
      </c>
      <c r="B62">
        <v>30</v>
      </c>
      <c r="C62">
        <v>3</v>
      </c>
      <c r="D62">
        <v>90</v>
      </c>
      <c r="E62">
        <v>61</v>
      </c>
      <c r="F62">
        <v>29</v>
      </c>
      <c r="G62">
        <v>61.5</v>
      </c>
      <c r="H62">
        <f t="shared" si="3"/>
        <v>212.06896551724137</v>
      </c>
      <c r="P62">
        <f>B63</f>
        <v>28</v>
      </c>
      <c r="Q62">
        <f>H63</f>
        <v>236.53846153846155</v>
      </c>
      <c r="R62">
        <f>C63</f>
        <v>7</v>
      </c>
      <c r="S62">
        <f>H63</f>
        <v>236.53846153846155</v>
      </c>
    </row>
    <row r="63" spans="1:19" x14ac:dyDescent="0.45">
      <c r="A63" s="1">
        <v>46056</v>
      </c>
      <c r="B63">
        <v>28</v>
      </c>
      <c r="C63">
        <v>7</v>
      </c>
      <c r="D63">
        <v>90</v>
      </c>
      <c r="E63">
        <v>64</v>
      </c>
      <c r="F63">
        <v>26</v>
      </c>
      <c r="G63">
        <v>61.5</v>
      </c>
      <c r="H63">
        <f t="shared" si="3"/>
        <v>236.53846153846155</v>
      </c>
      <c r="I63">
        <v>2.7</v>
      </c>
      <c r="P63">
        <f>B64</f>
        <v>30</v>
      </c>
      <c r="Q63">
        <f>H64</f>
        <v>227.77777777777777</v>
      </c>
      <c r="R63">
        <f>C64</f>
        <v>3</v>
      </c>
      <c r="S63">
        <f>H64</f>
        <v>227.77777777777777</v>
      </c>
    </row>
    <row r="64" spans="1:19" x14ac:dyDescent="0.45">
      <c r="A64" s="1">
        <v>46057</v>
      </c>
      <c r="B64">
        <v>30</v>
      </c>
      <c r="C64">
        <v>3</v>
      </c>
      <c r="D64">
        <v>90</v>
      </c>
      <c r="E64">
        <v>63</v>
      </c>
      <c r="F64">
        <v>27</v>
      </c>
      <c r="G64">
        <v>61.5</v>
      </c>
      <c r="H64">
        <f t="shared" si="3"/>
        <v>227.77777777777777</v>
      </c>
      <c r="I64">
        <v>2.9</v>
      </c>
      <c r="P64">
        <f>B65</f>
        <v>28</v>
      </c>
      <c r="Q64">
        <f>H65</f>
        <v>232.14285714285717</v>
      </c>
      <c r="R64">
        <f>C65</f>
        <v>9</v>
      </c>
      <c r="S64">
        <f>H65</f>
        <v>232.14285714285717</v>
      </c>
    </row>
    <row r="65" spans="1:19" x14ac:dyDescent="0.45">
      <c r="A65" s="1">
        <v>46058</v>
      </c>
      <c r="B65">
        <v>28</v>
      </c>
      <c r="C65">
        <v>9</v>
      </c>
      <c r="D65">
        <v>90</v>
      </c>
      <c r="E65">
        <v>62</v>
      </c>
      <c r="F65">
        <v>28</v>
      </c>
      <c r="G65">
        <v>65</v>
      </c>
      <c r="H65">
        <f>(100/F65)*65</f>
        <v>232.14285714285717</v>
      </c>
      <c r="I65">
        <v>2.6</v>
      </c>
      <c r="P65">
        <f>B66</f>
        <v>28</v>
      </c>
      <c r="Q65">
        <f>H66</f>
        <v>260</v>
      </c>
      <c r="R65">
        <f>C66</f>
        <v>-3</v>
      </c>
      <c r="S65">
        <f>H66</f>
        <v>260</v>
      </c>
    </row>
    <row r="66" spans="1:19" x14ac:dyDescent="0.45">
      <c r="A66" s="1">
        <v>46062</v>
      </c>
      <c r="B66">
        <v>28</v>
      </c>
      <c r="C66">
        <v>-3</v>
      </c>
      <c r="D66">
        <v>90</v>
      </c>
      <c r="E66">
        <v>65</v>
      </c>
      <c r="F66">
        <v>25</v>
      </c>
      <c r="G66">
        <v>65</v>
      </c>
      <c r="H66">
        <f>(100/F66)*65</f>
        <v>260</v>
      </c>
      <c r="I66">
        <v>2.5</v>
      </c>
      <c r="P66">
        <f>B67</f>
        <v>34</v>
      </c>
      <c r="Q66">
        <f>H67</f>
        <v>260</v>
      </c>
      <c r="R66">
        <f>C67</f>
        <v>20</v>
      </c>
      <c r="S66">
        <f>H67</f>
        <v>260</v>
      </c>
    </row>
    <row r="67" spans="1:19" x14ac:dyDescent="0.45">
      <c r="A67" s="1">
        <v>46063</v>
      </c>
      <c r="B67">
        <v>34</v>
      </c>
      <c r="C67">
        <v>20</v>
      </c>
      <c r="D67">
        <v>90</v>
      </c>
      <c r="E67">
        <v>65</v>
      </c>
      <c r="F67">
        <v>25</v>
      </c>
      <c r="G67">
        <v>65</v>
      </c>
      <c r="H67">
        <f>(100/F67)*65</f>
        <v>260</v>
      </c>
      <c r="I67">
        <v>3</v>
      </c>
      <c r="P67">
        <f>B68</f>
        <v>37</v>
      </c>
      <c r="Q67">
        <f>H68</f>
        <v>267.39130434782606</v>
      </c>
      <c r="R67">
        <f>C68</f>
        <v>23</v>
      </c>
      <c r="S67">
        <f>H68</f>
        <v>267.39130434782606</v>
      </c>
    </row>
    <row r="68" spans="1:19" x14ac:dyDescent="0.45">
      <c r="A68" s="1">
        <v>46064</v>
      </c>
      <c r="B68">
        <v>37</v>
      </c>
      <c r="C68">
        <v>23</v>
      </c>
      <c r="D68">
        <v>90</v>
      </c>
      <c r="E68">
        <v>67</v>
      </c>
      <c r="F68">
        <v>23</v>
      </c>
      <c r="G68">
        <v>61.5</v>
      </c>
      <c r="H68">
        <f t="shared" si="3"/>
        <v>267.39130434782606</v>
      </c>
      <c r="I68">
        <v>3</v>
      </c>
      <c r="P68">
        <f>B69</f>
        <v>36</v>
      </c>
      <c r="Q68">
        <f>H69</f>
        <v>267.39130434782606</v>
      </c>
      <c r="R68">
        <f>C69</f>
        <v>16</v>
      </c>
      <c r="S68">
        <f>H69</f>
        <v>267.39130434782606</v>
      </c>
    </row>
    <row r="69" spans="1:19" x14ac:dyDescent="0.45">
      <c r="A69" s="1">
        <v>46066</v>
      </c>
      <c r="B69">
        <v>36</v>
      </c>
      <c r="C69">
        <v>16</v>
      </c>
      <c r="D69">
        <v>90</v>
      </c>
      <c r="E69">
        <v>67</v>
      </c>
      <c r="F69">
        <v>23</v>
      </c>
      <c r="G69">
        <v>61.5</v>
      </c>
      <c r="H69">
        <f t="shared" si="3"/>
        <v>267.39130434782606</v>
      </c>
      <c r="I69">
        <v>3</v>
      </c>
      <c r="P69">
        <f>B70</f>
        <v>39</v>
      </c>
      <c r="Q69">
        <f>H70</f>
        <v>267.39130434782606</v>
      </c>
      <c r="R69">
        <f>C70</f>
        <v>30</v>
      </c>
      <c r="S69">
        <f>H70</f>
        <v>267.39130434782606</v>
      </c>
    </row>
    <row r="70" spans="1:19" x14ac:dyDescent="0.45">
      <c r="A70" s="1">
        <v>46072</v>
      </c>
      <c r="B70">
        <v>39</v>
      </c>
      <c r="C70">
        <v>30</v>
      </c>
      <c r="D70">
        <v>90</v>
      </c>
      <c r="E70">
        <v>67</v>
      </c>
      <c r="F70">
        <v>23</v>
      </c>
      <c r="G70">
        <v>61.5</v>
      </c>
      <c r="H70">
        <f t="shared" si="3"/>
        <v>267.39130434782606</v>
      </c>
      <c r="I70">
        <v>3</v>
      </c>
      <c r="P70">
        <f>B71</f>
        <v>37</v>
      </c>
      <c r="Q70">
        <f>H71</f>
        <v>279.54545454545456</v>
      </c>
      <c r="R70">
        <f>C71</f>
        <v>34</v>
      </c>
      <c r="S70">
        <f>H71</f>
        <v>279.54545454545456</v>
      </c>
    </row>
    <row r="71" spans="1:19" x14ac:dyDescent="0.45">
      <c r="A71" s="1">
        <v>46073</v>
      </c>
      <c r="B71">
        <v>37</v>
      </c>
      <c r="C71">
        <v>34</v>
      </c>
      <c r="D71">
        <v>90</v>
      </c>
      <c r="E71">
        <v>68</v>
      </c>
      <c r="F71">
        <v>22</v>
      </c>
      <c r="G71">
        <v>61.5</v>
      </c>
      <c r="H71">
        <f t="shared" si="3"/>
        <v>279.54545454545456</v>
      </c>
      <c r="I71">
        <v>3.1</v>
      </c>
      <c r="P71">
        <f>B72</f>
        <v>28</v>
      </c>
      <c r="Q71">
        <f>H72</f>
        <v>236.53846153846155</v>
      </c>
      <c r="R71">
        <f>C72</f>
        <v>16</v>
      </c>
      <c r="S71">
        <f>H72</f>
        <v>236.53846153846155</v>
      </c>
    </row>
    <row r="72" spans="1:19" x14ac:dyDescent="0.45">
      <c r="A72" s="1">
        <v>46077</v>
      </c>
      <c r="B72">
        <v>28</v>
      </c>
      <c r="C72">
        <v>16</v>
      </c>
      <c r="D72">
        <v>90</v>
      </c>
      <c r="E72">
        <v>64</v>
      </c>
      <c r="F72">
        <v>26</v>
      </c>
      <c r="G72">
        <v>61.5</v>
      </c>
      <c r="H72">
        <f t="shared" si="3"/>
        <v>236.53846153846155</v>
      </c>
      <c r="I72">
        <v>2.8</v>
      </c>
      <c r="P72">
        <f>B73</f>
        <v>43</v>
      </c>
      <c r="Q72">
        <f>H73</f>
        <v>246</v>
      </c>
      <c r="R72">
        <f>C73</f>
        <v>27</v>
      </c>
      <c r="S72">
        <f>H73</f>
        <v>246</v>
      </c>
    </row>
    <row r="73" spans="1:19" x14ac:dyDescent="0.45">
      <c r="A73" t="s">
        <v>23</v>
      </c>
      <c r="B73">
        <v>43</v>
      </c>
      <c r="C73">
        <v>27</v>
      </c>
      <c r="D73">
        <v>90</v>
      </c>
      <c r="E73">
        <v>65</v>
      </c>
      <c r="F73">
        <v>25</v>
      </c>
      <c r="G73">
        <v>61.5</v>
      </c>
      <c r="H73">
        <f t="shared" si="3"/>
        <v>246</v>
      </c>
      <c r="I73">
        <v>3.1</v>
      </c>
      <c r="P73">
        <f>B74</f>
        <v>46</v>
      </c>
      <c r="Q73">
        <f>H74</f>
        <v>267.39130434782606</v>
      </c>
      <c r="R73">
        <f>C74</f>
        <v>14</v>
      </c>
      <c r="S73">
        <f>H74</f>
        <v>267.39130434782606</v>
      </c>
    </row>
    <row r="74" spans="1:19" ht="14.65" thickBot="1" x14ac:dyDescent="0.5">
      <c r="A74" s="14">
        <v>46079</v>
      </c>
      <c r="B74" s="9">
        <v>46</v>
      </c>
      <c r="C74" s="9">
        <v>14</v>
      </c>
      <c r="D74" s="9">
        <v>90</v>
      </c>
      <c r="E74" s="9">
        <v>67</v>
      </c>
      <c r="F74" s="9">
        <v>23</v>
      </c>
      <c r="G74" s="9">
        <v>61.5</v>
      </c>
      <c r="H74" s="9">
        <f t="shared" si="3"/>
        <v>267.39130434782606</v>
      </c>
      <c r="I74" s="9">
        <v>3.1</v>
      </c>
      <c r="P74">
        <f>B75</f>
        <v>43</v>
      </c>
      <c r="Q74">
        <f>H75</f>
        <v>267.39130434782606</v>
      </c>
      <c r="R74">
        <f>C75</f>
        <v>37</v>
      </c>
      <c r="S74">
        <f>H75</f>
        <v>267.39130434782606</v>
      </c>
    </row>
    <row r="75" spans="1:19" x14ac:dyDescent="0.45">
      <c r="A75" s="1">
        <v>46087</v>
      </c>
      <c r="B75">
        <v>43</v>
      </c>
      <c r="C75">
        <v>37</v>
      </c>
      <c r="D75">
        <v>90</v>
      </c>
      <c r="E75">
        <v>67</v>
      </c>
      <c r="F75">
        <v>23</v>
      </c>
      <c r="G75">
        <v>61.5</v>
      </c>
      <c r="H75">
        <f t="shared" si="3"/>
        <v>267.39130434782606</v>
      </c>
      <c r="I75">
        <v>3.1</v>
      </c>
      <c r="P75">
        <f>B76</f>
        <v>66</v>
      </c>
      <c r="Q75">
        <f>H76</f>
        <v>270.83333333333337</v>
      </c>
      <c r="R75">
        <f>C76</f>
        <v>38</v>
      </c>
      <c r="S75">
        <f>H76</f>
        <v>270.83333333333337</v>
      </c>
    </row>
    <row r="76" spans="1:19" x14ac:dyDescent="0.45">
      <c r="A76" s="1">
        <v>46090</v>
      </c>
      <c r="B76">
        <v>66</v>
      </c>
      <c r="C76">
        <v>38</v>
      </c>
      <c r="D76">
        <v>90</v>
      </c>
      <c r="E76">
        <v>66</v>
      </c>
      <c r="F76">
        <v>24</v>
      </c>
      <c r="G76">
        <v>65</v>
      </c>
      <c r="H76">
        <f>(100/F76)*65</f>
        <v>270.83333333333337</v>
      </c>
      <c r="I76">
        <v>3.3</v>
      </c>
      <c r="P76">
        <f>B77</f>
        <v>79</v>
      </c>
      <c r="Q76">
        <f>H77</f>
        <v>295.4545454545455</v>
      </c>
      <c r="R76">
        <f>C77</f>
        <v>40</v>
      </c>
      <c r="S76">
        <f>H77</f>
        <v>295.4545454545455</v>
      </c>
    </row>
    <row r="77" spans="1:19" x14ac:dyDescent="0.45">
      <c r="A77" s="1">
        <v>46091</v>
      </c>
      <c r="B77">
        <v>79</v>
      </c>
      <c r="C77">
        <v>40</v>
      </c>
      <c r="D77">
        <v>90</v>
      </c>
      <c r="E77">
        <v>68</v>
      </c>
      <c r="F77">
        <v>22</v>
      </c>
      <c r="G77">
        <v>65</v>
      </c>
      <c r="H77">
        <f>(100/F77)*65</f>
        <v>295.4545454545455</v>
      </c>
      <c r="I77">
        <v>3.5</v>
      </c>
      <c r="P77">
        <f>B78</f>
        <v>75</v>
      </c>
      <c r="Q77">
        <f>H78</f>
        <v>279.54545454545456</v>
      </c>
      <c r="R77">
        <f>C78</f>
        <v>50</v>
      </c>
      <c r="S77">
        <f>H78</f>
        <v>279.54545454545456</v>
      </c>
    </row>
    <row r="78" spans="1:19" x14ac:dyDescent="0.45">
      <c r="A78" s="1">
        <v>46092</v>
      </c>
      <c r="B78">
        <v>75</v>
      </c>
      <c r="C78">
        <v>50</v>
      </c>
      <c r="D78">
        <v>90</v>
      </c>
      <c r="E78">
        <v>68</v>
      </c>
      <c r="F78">
        <v>22</v>
      </c>
      <c r="G78">
        <v>65</v>
      </c>
      <c r="H78">
        <f t="shared" si="3"/>
        <v>279.54545454545456</v>
      </c>
      <c r="I78">
        <v>3.7</v>
      </c>
      <c r="P78">
        <f>B79</f>
        <v>50</v>
      </c>
      <c r="Q78">
        <f>H79</f>
        <v>267.39130434782606</v>
      </c>
      <c r="R78">
        <f>C79</f>
        <v>28</v>
      </c>
      <c r="S78">
        <f>H79</f>
        <v>267.39130434782606</v>
      </c>
    </row>
    <row r="79" spans="1:19" x14ac:dyDescent="0.45">
      <c r="A79" s="1">
        <v>46093</v>
      </c>
      <c r="B79">
        <v>50</v>
      </c>
      <c r="C79">
        <v>28</v>
      </c>
      <c r="D79">
        <v>90</v>
      </c>
      <c r="E79">
        <v>67</v>
      </c>
      <c r="F79">
        <v>23</v>
      </c>
      <c r="G79">
        <v>61.5</v>
      </c>
      <c r="H79">
        <f t="shared" si="3"/>
        <v>267.39130434782606</v>
      </c>
      <c r="I79">
        <v>3.1</v>
      </c>
      <c r="P79">
        <f>B80</f>
        <v>63</v>
      </c>
      <c r="Q79">
        <f>H80</f>
        <v>279.54545454545456</v>
      </c>
      <c r="R79">
        <f>C80</f>
        <v>34</v>
      </c>
      <c r="S79">
        <f>H80</f>
        <v>279.54545454545456</v>
      </c>
    </row>
    <row r="80" spans="1:19" x14ac:dyDescent="0.45">
      <c r="A80" s="1">
        <v>46097</v>
      </c>
      <c r="B80">
        <v>63</v>
      </c>
      <c r="C80">
        <v>34</v>
      </c>
      <c r="D80">
        <v>90</v>
      </c>
      <c r="E80">
        <v>68</v>
      </c>
      <c r="F80">
        <v>22</v>
      </c>
      <c r="G80">
        <v>61.5</v>
      </c>
      <c r="H80">
        <f t="shared" si="3"/>
        <v>279.54545454545456</v>
      </c>
      <c r="I80">
        <v>3.5</v>
      </c>
      <c r="P80">
        <f>B81</f>
        <v>39</v>
      </c>
      <c r="Q80">
        <f>H81</f>
        <v>256.25</v>
      </c>
      <c r="R80">
        <f>C81</f>
        <v>28</v>
      </c>
      <c r="S80">
        <f>H81</f>
        <v>256.25</v>
      </c>
    </row>
    <row r="81" spans="1:19" x14ac:dyDescent="0.45">
      <c r="A81" s="1">
        <v>46104</v>
      </c>
      <c r="B81">
        <v>39</v>
      </c>
      <c r="C81">
        <v>28</v>
      </c>
      <c r="D81">
        <v>90</v>
      </c>
      <c r="E81">
        <v>66</v>
      </c>
      <c r="F81">
        <v>24</v>
      </c>
      <c r="G81">
        <v>61.5</v>
      </c>
      <c r="H81">
        <f t="shared" si="3"/>
        <v>256.25</v>
      </c>
      <c r="I81">
        <v>3.1</v>
      </c>
      <c r="P81">
        <f>B82</f>
        <v>54</v>
      </c>
      <c r="Q81">
        <f>H82</f>
        <v>292.85714285714283</v>
      </c>
      <c r="R81">
        <f>C82</f>
        <v>41</v>
      </c>
      <c r="S81">
        <f>H82</f>
        <v>292.85714285714283</v>
      </c>
    </row>
    <row r="82" spans="1:19" x14ac:dyDescent="0.45">
      <c r="A82" s="1">
        <v>46106</v>
      </c>
      <c r="B82">
        <v>54</v>
      </c>
      <c r="C82">
        <v>41</v>
      </c>
      <c r="D82">
        <v>90</v>
      </c>
      <c r="E82">
        <v>69</v>
      </c>
      <c r="F82">
        <v>21</v>
      </c>
      <c r="G82">
        <v>61.5</v>
      </c>
      <c r="H82">
        <f t="shared" si="3"/>
        <v>292.85714285714283</v>
      </c>
      <c r="I82">
        <v>3.3</v>
      </c>
      <c r="P82">
        <f>B83</f>
        <v>52</v>
      </c>
      <c r="Q82">
        <f>H83</f>
        <v>256.25</v>
      </c>
      <c r="R82">
        <f>C83</f>
        <v>27</v>
      </c>
      <c r="S82">
        <f>H83</f>
        <v>256.25</v>
      </c>
    </row>
    <row r="83" spans="1:19" ht="14.65" thickBot="1" x14ac:dyDescent="0.5">
      <c r="A83" s="14">
        <v>46108</v>
      </c>
      <c r="B83" s="9">
        <v>52</v>
      </c>
      <c r="C83" s="9">
        <v>27</v>
      </c>
      <c r="D83" s="9">
        <v>61</v>
      </c>
      <c r="E83" s="9">
        <v>37</v>
      </c>
      <c r="F83" s="9">
        <v>24</v>
      </c>
      <c r="G83" s="9">
        <v>61.5</v>
      </c>
      <c r="H83" s="9">
        <f t="shared" si="3"/>
        <v>256.25</v>
      </c>
      <c r="I83" s="9">
        <v>3.1</v>
      </c>
      <c r="P83">
        <f>B84</f>
        <v>50</v>
      </c>
      <c r="Q83">
        <f>H84</f>
        <v>279.54545454545456</v>
      </c>
      <c r="R83">
        <f>C84</f>
        <v>25</v>
      </c>
      <c r="S83">
        <f>H84</f>
        <v>279.54545454545456</v>
      </c>
    </row>
    <row r="84" spans="1:19" x14ac:dyDescent="0.45">
      <c r="A84" s="1">
        <v>46119</v>
      </c>
      <c r="B84">
        <v>50</v>
      </c>
      <c r="C84">
        <v>25</v>
      </c>
      <c r="D84">
        <v>90</v>
      </c>
      <c r="E84">
        <v>68</v>
      </c>
      <c r="F84">
        <v>22</v>
      </c>
      <c r="G84">
        <v>61.5</v>
      </c>
      <c r="H84">
        <f t="shared" si="3"/>
        <v>279.54545454545456</v>
      </c>
      <c r="I84">
        <v>3.3</v>
      </c>
      <c r="P84">
        <f>B85</f>
        <v>75</v>
      </c>
      <c r="Q84">
        <f>H85</f>
        <v>292.85714285714283</v>
      </c>
      <c r="R84">
        <f>C85</f>
        <v>57</v>
      </c>
      <c r="S84">
        <f>H85</f>
        <v>292.85714285714283</v>
      </c>
    </row>
    <row r="85" spans="1:19" x14ac:dyDescent="0.45">
      <c r="A85" s="1">
        <v>46125</v>
      </c>
      <c r="B85">
        <v>75</v>
      </c>
      <c r="C85">
        <v>57</v>
      </c>
      <c r="D85">
        <v>90</v>
      </c>
      <c r="E85">
        <v>69</v>
      </c>
      <c r="F85">
        <v>21</v>
      </c>
      <c r="G85">
        <v>61.5</v>
      </c>
      <c r="H85">
        <f t="shared" si="3"/>
        <v>292.85714285714283</v>
      </c>
      <c r="I85">
        <v>3.5</v>
      </c>
      <c r="P85">
        <f>B86</f>
        <v>84</v>
      </c>
      <c r="Q85">
        <f>H86</f>
        <v>292.85714285714283</v>
      </c>
      <c r="R85">
        <f>C86</f>
        <v>63</v>
      </c>
      <c r="S85">
        <f>H86</f>
        <v>292.85714285714283</v>
      </c>
    </row>
    <row r="86" spans="1:19" x14ac:dyDescent="0.45">
      <c r="A86" s="1">
        <v>46126</v>
      </c>
      <c r="B86">
        <v>84</v>
      </c>
      <c r="C86">
        <v>63</v>
      </c>
      <c r="D86">
        <v>90</v>
      </c>
      <c r="E86">
        <v>69</v>
      </c>
      <c r="F86">
        <v>21</v>
      </c>
      <c r="G86">
        <v>61.5</v>
      </c>
      <c r="H86">
        <f t="shared" si="3"/>
        <v>292.85714285714283</v>
      </c>
      <c r="I86">
        <v>3.7</v>
      </c>
      <c r="P86">
        <f>B87</f>
        <v>86</v>
      </c>
      <c r="Q86">
        <f>H87</f>
        <v>307.5</v>
      </c>
      <c r="R86">
        <f>C87</f>
        <v>64</v>
      </c>
      <c r="S86">
        <f>H87</f>
        <v>307.5</v>
      </c>
    </row>
    <row r="87" spans="1:19" x14ac:dyDescent="0.45">
      <c r="A87" s="1">
        <v>46127</v>
      </c>
      <c r="B87">
        <v>86</v>
      </c>
      <c r="C87">
        <v>64</v>
      </c>
      <c r="D87">
        <v>90</v>
      </c>
      <c r="E87">
        <v>70</v>
      </c>
      <c r="F87">
        <v>20</v>
      </c>
      <c r="G87">
        <v>61.5</v>
      </c>
      <c r="H87">
        <f t="shared" si="3"/>
        <v>307.5</v>
      </c>
      <c r="I87">
        <v>3.7</v>
      </c>
      <c r="P87">
        <f>B88</f>
        <v>88</v>
      </c>
      <c r="Q87">
        <f>H88</f>
        <v>307.5</v>
      </c>
      <c r="R87">
        <f>C88</f>
        <v>63</v>
      </c>
      <c r="S87">
        <f>H88</f>
        <v>307.5</v>
      </c>
    </row>
    <row r="88" spans="1:19" x14ac:dyDescent="0.45">
      <c r="A88" s="1">
        <v>45763</v>
      </c>
      <c r="B88">
        <v>88</v>
      </c>
      <c r="C88">
        <v>63</v>
      </c>
      <c r="D88">
        <v>90</v>
      </c>
      <c r="E88">
        <v>70</v>
      </c>
      <c r="F88">
        <v>20</v>
      </c>
      <c r="G88">
        <v>61.5</v>
      </c>
      <c r="H88">
        <f t="shared" si="3"/>
        <v>307.5</v>
      </c>
      <c r="I88">
        <v>3.7</v>
      </c>
    </row>
  </sheetData>
  <pageMargins left="0.7" right="0.7" top="0.75" bottom="0.75" header="0.3" footer="0.3"/>
  <pageSetup orientation="portrait" r:id="rId1"/>
  <ignoredErrors>
    <ignoredError sqref="H24:H40 H42:H57 H65:H67 H76:H77" calculatedColumn="1"/>
  </ignoredError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D8B37-A5CC-594E-9EB9-4274013D95A8}">
  <dimension ref="A1:B2"/>
  <sheetViews>
    <sheetView zoomScaleNormal="60" zoomScaleSheetLayoutView="100" workbookViewId="0">
      <selection activeCell="B2" sqref="B2"/>
    </sheetView>
  </sheetViews>
  <sheetFormatPr defaultRowHeight="14.25" x14ac:dyDescent="0.45"/>
  <cols>
    <col min="1" max="1" width="10.33203125" bestFit="1" customWidth="1"/>
  </cols>
  <sheetData>
    <row r="1" spans="1:2" x14ac:dyDescent="0.45">
      <c r="A1" t="s">
        <v>0</v>
      </c>
      <c r="B1" t="s">
        <v>7</v>
      </c>
    </row>
    <row r="2" spans="1:2" x14ac:dyDescent="0.45">
      <c r="A2" s="1">
        <v>45971</v>
      </c>
      <c r="B2">
        <v>11200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Grammerstorf</dc:creator>
  <cp:lastModifiedBy>David Grammerstorf</cp:lastModifiedBy>
  <dcterms:created xsi:type="dcterms:W3CDTF">2025-09-02T17:12:29Z</dcterms:created>
  <dcterms:modified xsi:type="dcterms:W3CDTF">2026-04-17T13:48:44Z</dcterms:modified>
</cp:coreProperties>
</file>