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20272A37-ED6E-4491-97D4-7B073D1588EA}" xr6:coauthVersionLast="47" xr6:coauthVersionMax="47" xr10:uidLastSave="{00000000-0000-0000-0000-000000000000}"/>
  <bookViews>
    <workbookView xWindow="2280" yWindow="0" windowWidth="24180" windowHeight="21690" xr2:uid="{00000000-000D-0000-FFFF-FFFF00000000}"/>
  </bookViews>
  <sheets>
    <sheet name="Sheet1" sheetId="1" r:id="rId1"/>
  </sheets>
  <definedNames>
    <definedName name="_xlnm._FilterDatabase" localSheetId="0" hidden="1">Sheet1!$B$6:$C$6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21" i="1"/>
  <c r="G22" i="1"/>
  <c r="G23" i="1"/>
  <c r="G19" i="1"/>
  <c r="F20" i="1"/>
  <c r="F21" i="1"/>
  <c r="F22" i="1"/>
  <c r="F23" i="1"/>
  <c r="F19" i="1"/>
  <c r="D23" i="1"/>
  <c r="D22" i="1"/>
  <c r="D21" i="1"/>
  <c r="D20" i="1"/>
  <c r="D19" i="1"/>
  <c r="C23" i="1"/>
  <c r="C22" i="1"/>
  <c r="C21" i="1"/>
  <c r="C20" i="1"/>
  <c r="C19" i="1"/>
  <c r="D14" i="1"/>
  <c r="C14" i="1"/>
  <c r="E7" i="1"/>
  <c r="F11" i="1" s="1"/>
  <c r="E6" i="1"/>
  <c r="E11" i="1" s="1"/>
  <c r="F6" i="1"/>
  <c r="F7" i="1"/>
  <c r="C16" i="1" l="1"/>
  <c r="F10" i="1"/>
  <c r="E10" i="1"/>
</calcChain>
</file>

<file path=xl/sharedStrings.xml><?xml version="1.0" encoding="utf-8"?>
<sst xmlns="http://schemas.openxmlformats.org/spreadsheetml/2006/main" count="27" uniqueCount="20">
  <si>
    <t>%</t>
  </si>
  <si>
    <t>Distance</t>
  </si>
  <si>
    <t>GOM range</t>
  </si>
  <si>
    <t>mi</t>
  </si>
  <si>
    <t>Miles</t>
  </si>
  <si>
    <t>Remain</t>
  </si>
  <si>
    <t>Est</t>
  </si>
  <si>
    <t>Low</t>
  </si>
  <si>
    <t>Est kw/m</t>
  </si>
  <si>
    <t>Low kw/m</t>
  </si>
  <si>
    <t>Arrival %</t>
  </si>
  <si>
    <t>Current %</t>
  </si>
  <si>
    <t>vs GOM</t>
  </si>
  <si>
    <t>Warmup</t>
  </si>
  <si>
    <t>vs Maps</t>
  </si>
  <si>
    <t>Until</t>
  </si>
  <si>
    <t>Maps arvl %</t>
  </si>
  <si>
    <t>Range</t>
  </si>
  <si>
    <t>mi/kwh</t>
  </si>
  <si>
    <t>Battery capacity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</si>
</sst>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5"/>
      <color theme="1"/>
      <name val="Aptos Narrow"/>
      <family val="2"/>
      <scheme val="minor"/>
    </font>
    <font>
      <sz val="15"/>
      <color theme="0" tint="-0.89999084444715716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0" fillId="6" borderId="0" xfId="0" applyFill="1"/>
    <xf numFmtId="0" fontId="2" fillId="6" borderId="0" xfId="0" applyFont="1" applyFill="1"/>
    <xf numFmtId="0" fontId="3" fillId="6" borderId="0" xfId="0" applyFont="1" applyFill="1"/>
    <xf numFmtId="0" fontId="1" fillId="6" borderId="0" xfId="0" applyFont="1" applyFill="1"/>
    <xf numFmtId="0" fontId="0" fillId="0" borderId="4" xfId="0" applyBorder="1"/>
    <xf numFmtId="0" fontId="3" fillId="2" borderId="0" xfId="0" applyFont="1" applyFill="1"/>
    <xf numFmtId="2" fontId="3" fillId="6" borderId="0" xfId="0" applyNumberFormat="1" applyFont="1" applyFill="1"/>
    <xf numFmtId="9" fontId="3" fillId="6" borderId="0" xfId="0" applyNumberFormat="1" applyFont="1" applyFill="1" applyAlignment="1">
      <alignment horizontal="center"/>
    </xf>
    <xf numFmtId="0" fontId="4" fillId="2" borderId="0" xfId="0" applyFont="1" applyFill="1"/>
    <xf numFmtId="0" fontId="4" fillId="6" borderId="0" xfId="0" applyFont="1" applyFill="1"/>
    <xf numFmtId="0" fontId="1" fillId="3" borderId="0" xfId="0" applyFont="1" applyFill="1" applyAlignment="1">
      <alignment horizontal="center"/>
    </xf>
    <xf numFmtId="9" fontId="3" fillId="6" borderId="0" xfId="0" applyNumberFormat="1" applyFont="1" applyFill="1" applyAlignment="1">
      <alignment horizontal="center" vertical="center"/>
    </xf>
    <xf numFmtId="1" fontId="3" fillId="6" borderId="0" xfId="0" applyNumberFormat="1" applyFont="1" applyFill="1" applyAlignment="1">
      <alignment horizontal="center" vertical="center"/>
    </xf>
    <xf numFmtId="9" fontId="1" fillId="4" borderId="0" xfId="0" applyNumberFormat="1" applyFont="1" applyFill="1" applyAlignment="1">
      <alignment horizontal="center" vertical="center"/>
    </xf>
    <xf numFmtId="9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6" borderId="5" xfId="0" applyFont="1" applyFill="1" applyBorder="1"/>
    <xf numFmtId="0" fontId="4" fillId="2" borderId="4" xfId="0" applyFont="1" applyFill="1" applyBorder="1"/>
    <xf numFmtId="0" fontId="3" fillId="6" borderId="4" xfId="0" applyFont="1" applyFill="1" applyBorder="1"/>
    <xf numFmtId="9" fontId="3" fillId="6" borderId="4" xfId="0" applyNumberFormat="1" applyFont="1" applyFill="1" applyBorder="1" applyAlignment="1">
      <alignment horizontal="center"/>
    </xf>
    <xf numFmtId="9" fontId="3" fillId="6" borderId="6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4" fillId="2" borderId="2" xfId="0" applyFont="1" applyFill="1" applyBorder="1"/>
    <xf numFmtId="0" fontId="3" fillId="6" borderId="2" xfId="0" applyFont="1" applyFill="1" applyBorder="1"/>
    <xf numFmtId="9" fontId="3" fillId="6" borderId="2" xfId="0" applyNumberFormat="1" applyFont="1" applyFill="1" applyBorder="1" applyAlignment="1">
      <alignment horizontal="center"/>
    </xf>
    <xf numFmtId="9" fontId="3" fillId="6" borderId="3" xfId="0" applyNumberFormat="1" applyFont="1" applyFill="1" applyBorder="1" applyAlignment="1">
      <alignment horizontal="center"/>
    </xf>
    <xf numFmtId="1" fontId="1" fillId="4" borderId="5" xfId="0" applyNumberFormat="1" applyFont="1" applyFill="1" applyBorder="1" applyAlignment="1">
      <alignment horizontal="center" vertical="center"/>
    </xf>
    <xf numFmtId="1" fontId="1" fillId="4" borderId="6" xfId="0" applyNumberFormat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1" fontId="1" fillId="5" borderId="3" xfId="0" applyNumberFormat="1" applyFont="1" applyFill="1" applyBorder="1" applyAlignment="1">
      <alignment horizontal="center" vertical="center"/>
    </xf>
    <xf numFmtId="1" fontId="1" fillId="6" borderId="0" xfId="0" applyNumberFormat="1" applyFont="1" applyFill="1" applyAlignment="1">
      <alignment horizontal="center" vertical="center"/>
    </xf>
    <xf numFmtId="1" fontId="3" fillId="6" borderId="0" xfId="0" applyNumberFormat="1" applyFont="1" applyFill="1" applyAlignment="1">
      <alignment horizontal="center"/>
    </xf>
    <xf numFmtId="1" fontId="1" fillId="5" borderId="7" xfId="0" applyNumberFormat="1" applyFont="1" applyFill="1" applyBorder="1" applyAlignment="1">
      <alignment horizontal="center" vertical="center"/>
    </xf>
    <xf numFmtId="1" fontId="3" fillId="4" borderId="8" xfId="0" applyNumberFormat="1" applyFont="1" applyFill="1" applyBorder="1" applyAlignment="1">
      <alignment horizontal="center"/>
    </xf>
    <xf numFmtId="1" fontId="3" fillId="4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F4BB1-302D-CE4E-BD2F-EEBC67544E27}">
  <dimension ref="A1:AH121"/>
  <sheetViews>
    <sheetView tabSelected="1" zoomScaleNormal="100" zoomScaleSheetLayoutView="100" workbookViewId="0">
      <selection activeCell="M3" sqref="M3"/>
    </sheetView>
  </sheetViews>
  <sheetFormatPr defaultRowHeight="14.5" x14ac:dyDescent="0.35"/>
  <cols>
    <col min="1" max="1" width="3.453125" customWidth="1"/>
    <col min="2" max="2" width="14.36328125" bestFit="1" customWidth="1"/>
    <col min="3" max="3" width="7.08984375" bestFit="1" customWidth="1"/>
    <col min="4" max="4" width="9" bestFit="1" customWidth="1"/>
    <col min="5" max="5" width="9.54296875" style="2" bestFit="1" customWidth="1"/>
    <col min="6" max="6" width="10.08984375" bestFit="1" customWidth="1"/>
    <col min="7" max="7" width="9.54296875" bestFit="1" customWidth="1"/>
    <col min="9" max="11" width="8.7265625" style="2"/>
    <col min="12" max="12" width="18.7265625" style="2" bestFit="1" customWidth="1"/>
    <col min="13" max="34" width="8.7265625" style="2"/>
  </cols>
  <sheetData>
    <row r="1" spans="1:34" x14ac:dyDescent="0.35">
      <c r="A1" s="2"/>
      <c r="B1" s="2"/>
      <c r="C1" s="2"/>
      <c r="D1" s="2"/>
      <c r="F1" s="2"/>
      <c r="G1" s="2"/>
      <c r="H1" s="2"/>
    </row>
    <row r="2" spans="1:34" x14ac:dyDescent="0.35">
      <c r="A2" s="2"/>
      <c r="B2" s="2"/>
      <c r="C2" s="2"/>
      <c r="D2" s="2"/>
      <c r="F2" s="2"/>
      <c r="G2" s="2"/>
      <c r="H2" s="2"/>
    </row>
    <row r="3" spans="1:34" ht="19.5" x14ac:dyDescent="0.45">
      <c r="A3" s="2"/>
      <c r="B3" s="5" t="s">
        <v>11</v>
      </c>
      <c r="C3" s="10">
        <v>80</v>
      </c>
      <c r="D3" s="4" t="s">
        <v>0</v>
      </c>
      <c r="E3" s="4"/>
      <c r="F3" s="4"/>
      <c r="G3" s="4"/>
      <c r="H3" s="2"/>
      <c r="L3" s="4" t="s">
        <v>19</v>
      </c>
      <c r="M3" s="4">
        <v>91</v>
      </c>
    </row>
    <row r="4" spans="1:34" ht="19.5" x14ac:dyDescent="0.45">
      <c r="A4" s="2"/>
      <c r="B4" s="5" t="s">
        <v>13</v>
      </c>
      <c r="C4" s="10">
        <v>2</v>
      </c>
      <c r="D4" s="4" t="s">
        <v>0</v>
      </c>
      <c r="E4" s="4"/>
      <c r="F4" s="4"/>
      <c r="G4" s="4"/>
      <c r="H4" s="2"/>
    </row>
    <row r="5" spans="1:34" ht="19.5" x14ac:dyDescent="0.45">
      <c r="A5" s="2"/>
      <c r="B5" s="5" t="s">
        <v>1</v>
      </c>
      <c r="C5" s="7">
        <v>25</v>
      </c>
      <c r="D5" s="4" t="s">
        <v>3</v>
      </c>
      <c r="E5" s="4"/>
      <c r="F5" s="4"/>
      <c r="G5" s="4"/>
      <c r="H5" s="2"/>
    </row>
    <row r="6" spans="1:34" ht="19.5" x14ac:dyDescent="0.45">
      <c r="A6" s="2"/>
      <c r="B6" s="5" t="s">
        <v>2</v>
      </c>
      <c r="C6" s="7">
        <v>170</v>
      </c>
      <c r="D6" s="4" t="s">
        <v>3</v>
      </c>
      <c r="E6" s="8">
        <f>IF(C6&lt;&gt;"",C6/($M$3*C3/100),"")</f>
        <v>2.3351648351648353</v>
      </c>
      <c r="F6" s="8" t="str">
        <f>IF(C6&lt;&gt;"","mi/kwh","")</f>
        <v>mi/kwh</v>
      </c>
      <c r="G6" s="4"/>
      <c r="H6" s="2"/>
    </row>
    <row r="7" spans="1:34" ht="19.5" x14ac:dyDescent="0.45">
      <c r="A7" s="2"/>
      <c r="B7" s="5" t="s">
        <v>16</v>
      </c>
      <c r="C7" s="7">
        <v>70</v>
      </c>
      <c r="D7" s="4" t="s">
        <v>0</v>
      </c>
      <c r="E7" s="8">
        <f>IF(C7&lt;&gt;"",C5/((C3-C7)*$M$3/100),"")</f>
        <v>2.7472527472527473</v>
      </c>
      <c r="F7" s="8" t="str">
        <f>IF(C7&lt;&gt;"","mi/kwh","")</f>
        <v>mi/kwh</v>
      </c>
      <c r="G7" s="4"/>
      <c r="H7" s="2"/>
    </row>
    <row r="8" spans="1:34" s="2" customFormat="1" ht="19.5" x14ac:dyDescent="0.45">
      <c r="B8" s="5"/>
      <c r="C8" s="4"/>
      <c r="D8" s="4"/>
      <c r="E8" s="8"/>
      <c r="F8" s="8"/>
      <c r="G8" s="4"/>
    </row>
    <row r="9" spans="1:34" s="2" customFormat="1" ht="19.5" x14ac:dyDescent="0.45">
      <c r="B9" s="5"/>
      <c r="C9" s="4"/>
      <c r="D9" s="4"/>
      <c r="E9" s="12" t="s">
        <v>12</v>
      </c>
      <c r="F9" s="12" t="s">
        <v>14</v>
      </c>
      <c r="G9" s="4"/>
    </row>
    <row r="10" spans="1:34" ht="19.5" x14ac:dyDescent="0.45">
      <c r="A10" s="2"/>
      <c r="B10" s="18" t="s">
        <v>8</v>
      </c>
      <c r="C10" s="19">
        <v>2.2000000000000002</v>
      </c>
      <c r="D10" s="20" t="s">
        <v>18</v>
      </c>
      <c r="E10" s="21">
        <f>IF(C6&lt;&gt;"",C10/E6-1,"")</f>
        <v>-5.7882352941176496E-2</v>
      </c>
      <c r="F10" s="22">
        <f>IF(C7&lt;&gt;"",C10/E7-1,"")</f>
        <v>-0.19919999999999993</v>
      </c>
      <c r="G10" s="4"/>
      <c r="H10" s="2"/>
    </row>
    <row r="11" spans="1:34" ht="19.5" x14ac:dyDescent="0.45">
      <c r="A11" s="2"/>
      <c r="B11" s="23" t="s">
        <v>9</v>
      </c>
      <c r="C11" s="24">
        <v>1.8</v>
      </c>
      <c r="D11" s="25" t="s">
        <v>18</v>
      </c>
      <c r="E11" s="26">
        <f>IF(C6&lt;&gt;"",C11/E6-1,"")</f>
        <v>-0.22917647058823531</v>
      </c>
      <c r="F11" s="27">
        <f>IF(C7&lt;&gt;"",C11/E7-1,"")</f>
        <v>-0.3448</v>
      </c>
      <c r="G11" s="4"/>
      <c r="H11" s="2"/>
    </row>
    <row r="12" spans="1:34" s="2" customFormat="1" ht="19.5" x14ac:dyDescent="0.45">
      <c r="B12" s="5"/>
      <c r="C12" s="11"/>
      <c r="D12" s="4"/>
      <c r="E12" s="4"/>
      <c r="F12" s="9"/>
      <c r="G12" s="4"/>
    </row>
    <row r="13" spans="1:34" s="6" customFormat="1" ht="19.5" x14ac:dyDescent="0.45">
      <c r="A13" s="2"/>
      <c r="B13" s="5"/>
      <c r="C13" s="12" t="s">
        <v>6</v>
      </c>
      <c r="D13" s="12" t="s">
        <v>7</v>
      </c>
      <c r="E13" s="4"/>
      <c r="F13" s="17"/>
      <c r="G13" s="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19.5" x14ac:dyDescent="0.45">
      <c r="A14" s="2"/>
      <c r="B14" s="5" t="s">
        <v>10</v>
      </c>
      <c r="C14" s="35">
        <f>IF(C5&lt;&gt;"",C3-(C5/C10)/$M$3*100 -C4,"")</f>
        <v>65.51248751248751</v>
      </c>
      <c r="D14" s="36">
        <f>IF(C5&lt;&gt;"",C3-(C5/C11)/$M$3*100-C4,"")</f>
        <v>62.737484737484735</v>
      </c>
      <c r="E14" s="4"/>
      <c r="F14" s="4"/>
      <c r="G14" s="4"/>
      <c r="H14" s="2"/>
    </row>
    <row r="15" spans="1:34" s="2" customFormat="1" ht="19.5" x14ac:dyDescent="0.45">
      <c r="B15" s="5"/>
      <c r="C15" s="33"/>
      <c r="D15" s="33"/>
      <c r="E15" s="4"/>
      <c r="F15" s="4"/>
      <c r="G15" s="4"/>
    </row>
    <row r="16" spans="1:34" s="6" customFormat="1" ht="19.5" x14ac:dyDescent="0.45">
      <c r="A16" s="2"/>
      <c r="B16" s="5" t="s">
        <v>17</v>
      </c>
      <c r="C16" s="34">
        <f>(C23+D23)/2</f>
        <v>141.96</v>
      </c>
      <c r="D16" s="4" t="s">
        <v>3</v>
      </c>
      <c r="E16" s="4"/>
      <c r="F16" s="4"/>
      <c r="G16" s="4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8" s="2" customFormat="1" ht="19.5" x14ac:dyDescent="0.45">
      <c r="B17" s="5"/>
      <c r="C17" s="32"/>
      <c r="D17" s="4"/>
      <c r="E17" s="4"/>
      <c r="F17" s="4"/>
      <c r="G17" s="4"/>
    </row>
    <row r="18" spans="1:8" ht="19.5" x14ac:dyDescent="0.45">
      <c r="A18" s="2"/>
      <c r="B18" s="12" t="s">
        <v>15</v>
      </c>
      <c r="C18" s="12" t="s">
        <v>4</v>
      </c>
      <c r="D18" s="12" t="s">
        <v>7</v>
      </c>
      <c r="E18" s="4"/>
      <c r="F18" s="12" t="s">
        <v>5</v>
      </c>
      <c r="G18" s="12" t="s">
        <v>7</v>
      </c>
      <c r="H18" s="2"/>
    </row>
    <row r="19" spans="1:8" ht="19.5" x14ac:dyDescent="0.45">
      <c r="A19" s="2"/>
      <c r="B19" s="13">
        <v>0.4</v>
      </c>
      <c r="C19" s="14">
        <f>$M$3*($C$3-$C$4 -B19 *100)*$C$10/100</f>
        <v>76.076000000000008</v>
      </c>
      <c r="D19" s="14">
        <f>$M$3*($C$3-$C$4 - B19 *100)*$C$11/100</f>
        <v>62.244000000000007</v>
      </c>
      <c r="E19" s="4"/>
      <c r="F19" s="14">
        <f>$M$3*(B19 *100)*$C$10/100</f>
        <v>80.080000000000013</v>
      </c>
      <c r="G19" s="14">
        <f>$M$3*(B19 *100)*$C$11/100</f>
        <v>65.52</v>
      </c>
      <c r="H19" s="2"/>
    </row>
    <row r="20" spans="1:8" ht="19.5" x14ac:dyDescent="0.45">
      <c r="A20" s="2"/>
      <c r="B20" s="13">
        <v>0.3</v>
      </c>
      <c r="C20" s="14">
        <f>$M$3*($C$3-$C$4 -B20 *100)*$C$10/100</f>
        <v>96.096000000000004</v>
      </c>
      <c r="D20" s="14">
        <f>$M$3*($C$3-$C$4 - B20 *100)*$C$11/100</f>
        <v>78.624000000000009</v>
      </c>
      <c r="E20" s="4"/>
      <c r="F20" s="14">
        <f t="shared" ref="F20:F23" si="0">$M$3*(B20 *100)*$C$10/100</f>
        <v>60.060000000000009</v>
      </c>
      <c r="G20" s="14">
        <f t="shared" ref="G20:G23" si="1">$M$3*(B20 *100)*$C$11/100</f>
        <v>49.14</v>
      </c>
      <c r="H20" s="2"/>
    </row>
    <row r="21" spans="1:8" ht="19.5" x14ac:dyDescent="0.45">
      <c r="A21" s="2"/>
      <c r="B21" s="13">
        <v>0.2</v>
      </c>
      <c r="C21" s="14">
        <f>$M$3*($C$3-$C$4 -B21 *100)*$C$10/100</f>
        <v>116.116</v>
      </c>
      <c r="D21" s="14">
        <f>$M$3*($C$3-$C$4 - B21 *100)*$C$11/100</f>
        <v>95.003999999999991</v>
      </c>
      <c r="E21" s="4"/>
      <c r="F21" s="14">
        <f t="shared" si="0"/>
        <v>40.040000000000006</v>
      </c>
      <c r="G21" s="14">
        <f t="shared" si="1"/>
        <v>32.76</v>
      </c>
      <c r="H21" s="2"/>
    </row>
    <row r="22" spans="1:8" ht="19.5" x14ac:dyDescent="0.45">
      <c r="A22" s="2"/>
      <c r="B22" s="15">
        <v>0.1</v>
      </c>
      <c r="C22" s="28">
        <f>$M$3*($C$3-$C$4 -B22 *100)*$C$10/100</f>
        <v>136.136</v>
      </c>
      <c r="D22" s="29">
        <f>$M$3*($C$3-$C$4 - B22 *100)*$C$11/100</f>
        <v>111.384</v>
      </c>
      <c r="E22" s="4"/>
      <c r="F22" s="14">
        <f t="shared" si="0"/>
        <v>20.020000000000003</v>
      </c>
      <c r="G22" s="14">
        <f t="shared" si="1"/>
        <v>16.38</v>
      </c>
      <c r="H22" s="2"/>
    </row>
    <row r="23" spans="1:8" ht="19.5" x14ac:dyDescent="0.45">
      <c r="A23" s="2"/>
      <c r="B23" s="16">
        <v>0</v>
      </c>
      <c r="C23" s="30">
        <f>$M$3*($C$3-$C$4 -B23 *100)*$C$10/100</f>
        <v>156.15600000000001</v>
      </c>
      <c r="D23" s="31">
        <f>$M$3*($C$3-$C$4 - B23 *100)*$C$11/100</f>
        <v>127.764</v>
      </c>
      <c r="E23" s="4"/>
      <c r="F23" s="14">
        <f t="shared" si="0"/>
        <v>0</v>
      </c>
      <c r="G23" s="14">
        <f t="shared" si="1"/>
        <v>0</v>
      </c>
      <c r="H23" s="2"/>
    </row>
    <row r="24" spans="1:8" ht="19.5" x14ac:dyDescent="0.45">
      <c r="A24" s="2"/>
      <c r="B24" s="3"/>
      <c r="C24" s="3"/>
      <c r="D24" s="3"/>
      <c r="E24" s="3"/>
      <c r="F24" s="14"/>
      <c r="G24" s="2"/>
      <c r="H24" s="2"/>
    </row>
    <row r="25" spans="1:8" s="2" customFormat="1" ht="18.5" x14ac:dyDescent="0.45">
      <c r="E25" s="3"/>
    </row>
    <row r="26" spans="1:8" x14ac:dyDescent="0.35">
      <c r="A26" s="2"/>
      <c r="B26" s="2"/>
      <c r="C26" s="2"/>
      <c r="D26" s="2"/>
      <c r="F26" s="2"/>
      <c r="G26" s="2"/>
      <c r="H26" s="2"/>
    </row>
    <row r="27" spans="1:8" x14ac:dyDescent="0.35">
      <c r="A27" s="2"/>
      <c r="B27" s="2"/>
      <c r="C27" s="2"/>
      <c r="D27" s="2"/>
      <c r="F27" s="2"/>
      <c r="G27" s="2"/>
      <c r="H27" s="2"/>
    </row>
    <row r="28" spans="1:8" ht="18.5" x14ac:dyDescent="0.45">
      <c r="A28" s="2"/>
      <c r="B28" s="2"/>
      <c r="C28" s="2"/>
      <c r="D28" s="3"/>
      <c r="E28" s="3"/>
      <c r="F28" s="2"/>
      <c r="G28" s="2"/>
      <c r="H28" s="2"/>
    </row>
    <row r="29" spans="1:8" ht="18.5" x14ac:dyDescent="0.45">
      <c r="A29" s="2"/>
      <c r="B29" s="2"/>
      <c r="C29" s="2"/>
      <c r="D29" s="1"/>
      <c r="E29" s="3"/>
      <c r="F29" s="2"/>
      <c r="G29" s="2"/>
      <c r="H29" s="2"/>
    </row>
    <row r="30" spans="1:8" ht="19.5" x14ac:dyDescent="0.45">
      <c r="A30" s="2"/>
      <c r="B30" s="2"/>
      <c r="C30" s="2"/>
      <c r="D30" s="2"/>
      <c r="F30" s="4"/>
      <c r="G30" s="2"/>
      <c r="H30" s="2"/>
    </row>
    <row r="31" spans="1:8" s="2" customFormat="1" x14ac:dyDescent="0.35"/>
    <row r="32" spans="1:8" s="2" customFormat="1" x14ac:dyDescent="0.35"/>
    <row r="33" s="2" customFormat="1" x14ac:dyDescent="0.35"/>
    <row r="34" s="2" customFormat="1" x14ac:dyDescent="0.35"/>
    <row r="35" s="2" customFormat="1" x14ac:dyDescent="0.35"/>
    <row r="36" s="2" customFormat="1" x14ac:dyDescent="0.35"/>
    <row r="37" s="2" customFormat="1" x14ac:dyDescent="0.35"/>
    <row r="38" s="2" customFormat="1" x14ac:dyDescent="0.35"/>
    <row r="39" s="2" customFormat="1" x14ac:dyDescent="0.35"/>
    <row r="40" s="2" customFormat="1" x14ac:dyDescent="0.35"/>
    <row r="41" s="2" customFormat="1" x14ac:dyDescent="0.35"/>
    <row r="42" s="2" customFormat="1" x14ac:dyDescent="0.35"/>
    <row r="43" s="2" customFormat="1" x14ac:dyDescent="0.35"/>
    <row r="44" s="2" customFormat="1" x14ac:dyDescent="0.35"/>
    <row r="45" s="2" customFormat="1" x14ac:dyDescent="0.35"/>
    <row r="46" s="2" customFormat="1" x14ac:dyDescent="0.35"/>
    <row r="47" s="2" customFormat="1" x14ac:dyDescent="0.35"/>
    <row r="48" s="2" customFormat="1" x14ac:dyDescent="0.35"/>
    <row r="49" s="2" customFormat="1" x14ac:dyDescent="0.35"/>
    <row r="50" s="2" customFormat="1" x14ac:dyDescent="0.35"/>
    <row r="51" s="2" customFormat="1" x14ac:dyDescent="0.35"/>
    <row r="52" s="2" customFormat="1" x14ac:dyDescent="0.35"/>
    <row r="53" s="2" customFormat="1" x14ac:dyDescent="0.35"/>
    <row r="54" s="2" customFormat="1" x14ac:dyDescent="0.35"/>
    <row r="55" s="2" customFormat="1" x14ac:dyDescent="0.35"/>
    <row r="56" s="2" customFormat="1" x14ac:dyDescent="0.35"/>
    <row r="57" s="2" customFormat="1" x14ac:dyDescent="0.35"/>
    <row r="58" s="2" customFormat="1" x14ac:dyDescent="0.35"/>
    <row r="59" s="2" customFormat="1" x14ac:dyDescent="0.35"/>
    <row r="60" s="2" customFormat="1" x14ac:dyDescent="0.35"/>
    <row r="61" s="2" customFormat="1" x14ac:dyDescent="0.35"/>
    <row r="62" s="2" customFormat="1" x14ac:dyDescent="0.35"/>
    <row r="63" s="2" customFormat="1" x14ac:dyDescent="0.35"/>
    <row r="64" s="2" customFormat="1" x14ac:dyDescent="0.35"/>
    <row r="65" s="2" customFormat="1" x14ac:dyDescent="0.35"/>
    <row r="66" s="2" customFormat="1" x14ac:dyDescent="0.35"/>
    <row r="67" s="2" customFormat="1" x14ac:dyDescent="0.35"/>
    <row r="68" s="2" customFormat="1" x14ac:dyDescent="0.35"/>
    <row r="69" s="2" customFormat="1" x14ac:dyDescent="0.35"/>
    <row r="70" s="2" customFormat="1" x14ac:dyDescent="0.35"/>
    <row r="71" s="2" customFormat="1" x14ac:dyDescent="0.35"/>
    <row r="72" s="2" customFormat="1" x14ac:dyDescent="0.35"/>
    <row r="73" s="2" customFormat="1" x14ac:dyDescent="0.35"/>
    <row r="74" s="2" customFormat="1" x14ac:dyDescent="0.35"/>
    <row r="75" s="2" customFormat="1" x14ac:dyDescent="0.35"/>
    <row r="76" s="2" customFormat="1" x14ac:dyDescent="0.35"/>
    <row r="77" s="2" customFormat="1" x14ac:dyDescent="0.35"/>
    <row r="78" s="2" customFormat="1" x14ac:dyDescent="0.35"/>
    <row r="79" s="2" customFormat="1" x14ac:dyDescent="0.35"/>
    <row r="80" s="2" customFormat="1" x14ac:dyDescent="0.35"/>
    <row r="81" s="2" customFormat="1" x14ac:dyDescent="0.35"/>
    <row r="82" s="2" customFormat="1" x14ac:dyDescent="0.35"/>
    <row r="83" s="2" customFormat="1" x14ac:dyDescent="0.35"/>
    <row r="84" s="2" customFormat="1" x14ac:dyDescent="0.35"/>
    <row r="85" s="2" customFormat="1" x14ac:dyDescent="0.35"/>
    <row r="86" s="2" customFormat="1" x14ac:dyDescent="0.35"/>
    <row r="87" s="2" customFormat="1" x14ac:dyDescent="0.35"/>
    <row r="88" s="2" customFormat="1" x14ac:dyDescent="0.35"/>
    <row r="89" s="2" customFormat="1" x14ac:dyDescent="0.35"/>
    <row r="90" s="2" customFormat="1" x14ac:dyDescent="0.35"/>
    <row r="91" s="2" customFormat="1" x14ac:dyDescent="0.35"/>
    <row r="92" s="2" customFormat="1" x14ac:dyDescent="0.35"/>
    <row r="93" s="2" customFormat="1" x14ac:dyDescent="0.35"/>
    <row r="94" s="2" customFormat="1" x14ac:dyDescent="0.35"/>
    <row r="95" s="2" customFormat="1" x14ac:dyDescent="0.35"/>
    <row r="96" s="2" customFormat="1" x14ac:dyDescent="0.35"/>
    <row r="97" s="2" customFormat="1" x14ac:dyDescent="0.35"/>
    <row r="98" s="2" customFormat="1" x14ac:dyDescent="0.35"/>
    <row r="99" s="2" customFormat="1" x14ac:dyDescent="0.35"/>
    <row r="100" s="2" customFormat="1" x14ac:dyDescent="0.35"/>
    <row r="101" s="2" customFormat="1" x14ac:dyDescent="0.35"/>
    <row r="102" s="2" customFormat="1" x14ac:dyDescent="0.35"/>
    <row r="103" s="2" customFormat="1" x14ac:dyDescent="0.35"/>
    <row r="104" s="2" customFormat="1" x14ac:dyDescent="0.35"/>
    <row r="105" s="2" customFormat="1" x14ac:dyDescent="0.35"/>
    <row r="106" s="2" customFormat="1" x14ac:dyDescent="0.35"/>
    <row r="107" s="2" customFormat="1" x14ac:dyDescent="0.35"/>
    <row r="108" s="2" customFormat="1" x14ac:dyDescent="0.35"/>
    <row r="109" s="2" customFormat="1" x14ac:dyDescent="0.35"/>
    <row r="110" s="2" customFormat="1" x14ac:dyDescent="0.35"/>
    <row r="111" s="2" customFormat="1" x14ac:dyDescent="0.35"/>
    <row r="112" s="2" customFormat="1" x14ac:dyDescent="0.35"/>
    <row r="113" s="2" customFormat="1" x14ac:dyDescent="0.35"/>
    <row r="114" s="2" customFormat="1" x14ac:dyDescent="0.35"/>
    <row r="115" s="2" customFormat="1" x14ac:dyDescent="0.35"/>
    <row r="116" s="2" customFormat="1" x14ac:dyDescent="0.35"/>
    <row r="117" s="2" customFormat="1" x14ac:dyDescent="0.35"/>
    <row r="118" s="2" customFormat="1" x14ac:dyDescent="0.35"/>
    <row r="119" s="2" customFormat="1" x14ac:dyDescent="0.35"/>
    <row r="120" s="2" customFormat="1" x14ac:dyDescent="0.35"/>
    <row r="121" s="2" customFormat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Balobanov</dc:creator>
  <cp:lastModifiedBy>Philipp Balobanov</cp:lastModifiedBy>
  <dcterms:created xsi:type="dcterms:W3CDTF">2025-01-11T22:16:17Z</dcterms:created>
  <dcterms:modified xsi:type="dcterms:W3CDTF">2025-01-14T17:21:33Z</dcterms:modified>
</cp:coreProperties>
</file>